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iego\Downloads\"/>
    </mc:Choice>
  </mc:AlternateContent>
  <xr:revisionPtr revIDLastSave="0" documentId="13_ncr:1_{852D1BAF-1CE3-48F2-8AD1-F6DA2DA2C0AB}" xr6:coauthVersionLast="47" xr6:coauthVersionMax="47" xr10:uidLastSave="{00000000-0000-0000-0000-000000000000}"/>
  <bookViews>
    <workbookView xWindow="-120" yWindow="-120" windowWidth="20730" windowHeight="11040" xr2:uid="{00000000-000D-0000-FFFF-FFFF00000000}"/>
  </bookViews>
  <sheets>
    <sheet name="EJECUCION SIHO" sheetId="1" r:id="rId1"/>
  </sheets>
  <definedNames>
    <definedName name="Print_Area" localSheetId="0">'EJECUCION SIHO'!$A$1:$U$90</definedName>
  </definedNames>
  <calcPr calcId="181029"/>
</workbook>
</file>

<file path=xl/calcChain.xml><?xml version="1.0" encoding="utf-8"?>
<calcChain xmlns="http://schemas.openxmlformats.org/spreadsheetml/2006/main">
  <c r="C51" i="1" l="1"/>
  <c r="D42" i="1"/>
  <c r="E42" i="1"/>
  <c r="F42" i="1"/>
  <c r="G42" i="1"/>
  <c r="H42" i="1"/>
  <c r="I42" i="1"/>
  <c r="J42" i="1"/>
  <c r="K42" i="1"/>
  <c r="L42" i="1"/>
  <c r="M42" i="1"/>
  <c r="N42" i="1"/>
  <c r="O42" i="1"/>
  <c r="P42" i="1"/>
  <c r="Q42" i="1"/>
  <c r="R42" i="1"/>
  <c r="S42" i="1"/>
  <c r="T42" i="1"/>
  <c r="U42" i="1"/>
  <c r="C42" i="1"/>
  <c r="E36" i="1"/>
  <c r="F36" i="1"/>
  <c r="G36" i="1"/>
  <c r="H36" i="1"/>
  <c r="I36" i="1"/>
  <c r="J36" i="1"/>
  <c r="K36" i="1"/>
  <c r="L36" i="1"/>
  <c r="M36" i="1"/>
  <c r="N36" i="1"/>
  <c r="O36" i="1"/>
  <c r="P36" i="1"/>
  <c r="Q36" i="1"/>
  <c r="R36" i="1"/>
  <c r="S36" i="1"/>
  <c r="T36" i="1"/>
  <c r="U36" i="1"/>
  <c r="D36" i="1"/>
  <c r="C36" i="1"/>
  <c r="D17" i="1"/>
  <c r="E63" i="1"/>
  <c r="E61" i="1"/>
  <c r="D61" i="1"/>
  <c r="E60" i="1"/>
  <c r="D60" i="1"/>
  <c r="D59" i="1"/>
  <c r="D58" i="1" l="1"/>
  <c r="E58" i="1"/>
  <c r="F58" i="1"/>
  <c r="G58" i="1"/>
  <c r="H58" i="1"/>
  <c r="I58" i="1"/>
  <c r="J58" i="1"/>
  <c r="K58" i="1"/>
  <c r="L58" i="1"/>
  <c r="M58" i="1"/>
  <c r="N58" i="1"/>
  <c r="O58" i="1"/>
  <c r="P58" i="1"/>
  <c r="Q58" i="1"/>
  <c r="C74" i="1"/>
  <c r="C64" i="1"/>
  <c r="C59" i="1"/>
  <c r="C58" i="1" s="1"/>
  <c r="C57" i="1" s="1"/>
  <c r="C56" i="1" s="1"/>
  <c r="Q65" i="1"/>
  <c r="O17" i="1" l="1"/>
  <c r="C20" i="1"/>
  <c r="C23" i="1"/>
  <c r="C11" i="1"/>
  <c r="Q43" i="1" l="1"/>
  <c r="C25" i="1" l="1"/>
  <c r="T34" i="1"/>
  <c r="V34" i="1" s="1"/>
  <c r="T33" i="1"/>
  <c r="V33" i="1" s="1"/>
  <c r="T32" i="1"/>
  <c r="V32" i="1" s="1"/>
  <c r="T31" i="1"/>
  <c r="T30" i="1"/>
  <c r="V30" i="1" s="1"/>
  <c r="V31" i="1"/>
  <c r="C13" i="1" l="1"/>
  <c r="C10" i="1" s="1"/>
  <c r="C18" i="1"/>
  <c r="C24" i="1"/>
  <c r="C55" i="1"/>
  <c r="C71" i="1"/>
  <c r="C81" i="1" l="1"/>
  <c r="C9" i="1"/>
  <c r="T22" i="1"/>
  <c r="V22" i="1" s="1"/>
  <c r="C83" i="1" l="1"/>
  <c r="T8" i="1"/>
  <c r="V8" i="1" s="1"/>
  <c r="T80" i="1" l="1"/>
  <c r="V80" i="1"/>
  <c r="T79" i="1"/>
  <c r="V79" i="1"/>
  <c r="T78" i="1"/>
  <c r="V78" i="1"/>
  <c r="L74" i="1"/>
  <c r="T77" i="1"/>
  <c r="D74" i="1"/>
  <c r="T76" i="1"/>
  <c r="V76" i="1"/>
  <c r="U74" i="1"/>
  <c r="N74" i="1"/>
  <c r="J74" i="1"/>
  <c r="F74" i="1"/>
  <c r="V75" i="1"/>
  <c r="S74" i="1"/>
  <c r="R74" i="1"/>
  <c r="Q74" i="1"/>
  <c r="P74" i="1"/>
  <c r="O74" i="1"/>
  <c r="M74" i="1"/>
  <c r="K74" i="1"/>
  <c r="I74" i="1"/>
  <c r="H74" i="1"/>
  <c r="G74" i="1"/>
  <c r="E74" i="1"/>
  <c r="T73" i="1"/>
  <c r="V73" i="1"/>
  <c r="Q71" i="1"/>
  <c r="M71" i="1"/>
  <c r="I71" i="1"/>
  <c r="G71" i="1"/>
  <c r="T72" i="1"/>
  <c r="E71" i="1"/>
  <c r="V72" i="1"/>
  <c r="S71" i="1"/>
  <c r="R71" i="1"/>
  <c r="P71" i="1"/>
  <c r="O71" i="1"/>
  <c r="N71" i="1"/>
  <c r="L71" i="1"/>
  <c r="K71" i="1"/>
  <c r="J71" i="1"/>
  <c r="H71" i="1"/>
  <c r="D71" i="1"/>
  <c r="M64" i="1"/>
  <c r="T70" i="1"/>
  <c r="W70" i="1" s="1"/>
  <c r="V70" i="1"/>
  <c r="T69" i="1"/>
  <c r="V69" i="1"/>
  <c r="K64" i="1"/>
  <c r="T68" i="1"/>
  <c r="V68" i="1"/>
  <c r="O64" i="1"/>
  <c r="G64" i="1"/>
  <c r="T67" i="1"/>
  <c r="V67" i="1"/>
  <c r="T66" i="1"/>
  <c r="V66" i="1"/>
  <c r="P64" i="1"/>
  <c r="N64" i="1"/>
  <c r="L64" i="1"/>
  <c r="H64" i="1"/>
  <c r="T65" i="1"/>
  <c r="E64" i="1"/>
  <c r="D64" i="1"/>
  <c r="S64" i="1"/>
  <c r="R64" i="1"/>
  <c r="Q64" i="1"/>
  <c r="J64" i="1"/>
  <c r="I64" i="1"/>
  <c r="T63" i="1"/>
  <c r="V63" i="1"/>
  <c r="T62" i="1"/>
  <c r="V62" i="1"/>
  <c r="U58" i="1"/>
  <c r="U57" i="1" s="1"/>
  <c r="U56" i="1" s="1"/>
  <c r="L57" i="1"/>
  <c r="L56" i="1" s="1"/>
  <c r="J57" i="1"/>
  <c r="J56" i="1" s="1"/>
  <c r="V61" i="1"/>
  <c r="T60" i="1"/>
  <c r="R58" i="1"/>
  <c r="R57" i="1" s="1"/>
  <c r="R56" i="1" s="1"/>
  <c r="Q57" i="1"/>
  <c r="Q56" i="1" s="1"/>
  <c r="M57" i="1"/>
  <c r="M56" i="1" s="1"/>
  <c r="K57" i="1"/>
  <c r="K56" i="1" s="1"/>
  <c r="I57" i="1"/>
  <c r="I56" i="1" s="1"/>
  <c r="S58" i="1"/>
  <c r="S57" i="1" s="1"/>
  <c r="S56" i="1" s="1"/>
  <c r="P57" i="1"/>
  <c r="P56" i="1" s="1"/>
  <c r="O57" i="1"/>
  <c r="O56" i="1" s="1"/>
  <c r="N57" i="1"/>
  <c r="N56" i="1" s="1"/>
  <c r="H57" i="1"/>
  <c r="H56" i="1" s="1"/>
  <c r="G57" i="1"/>
  <c r="G56" i="1" s="1"/>
  <c r="T50" i="1"/>
  <c r="T49" i="1"/>
  <c r="T48" i="1"/>
  <c r="T47" i="1"/>
  <c r="T46" i="1"/>
  <c r="T45" i="1"/>
  <c r="T44" i="1"/>
  <c r="T41" i="1"/>
  <c r="T40" i="1"/>
  <c r="T39" i="1"/>
  <c r="T38" i="1"/>
  <c r="T35" i="1"/>
  <c r="N25" i="1"/>
  <c r="T29" i="1"/>
  <c r="U25" i="1"/>
  <c r="T28" i="1"/>
  <c r="P25" i="1"/>
  <c r="T27" i="1"/>
  <c r="Q25" i="1"/>
  <c r="O25" i="1"/>
  <c r="M25" i="1"/>
  <c r="K25" i="1"/>
  <c r="J25" i="1"/>
  <c r="I25" i="1"/>
  <c r="G25" i="1"/>
  <c r="S25" i="1"/>
  <c r="R25" i="1"/>
  <c r="L25" i="1"/>
  <c r="E25" i="1"/>
  <c r="D25" i="1"/>
  <c r="T23" i="1"/>
  <c r="U18" i="1"/>
  <c r="T21" i="1"/>
  <c r="L18" i="1"/>
  <c r="T20" i="1"/>
  <c r="O18" i="1"/>
  <c r="N18" i="1"/>
  <c r="M18" i="1"/>
  <c r="K18" i="1"/>
  <c r="G18" i="1"/>
  <c r="F18" i="1"/>
  <c r="D18" i="1"/>
  <c r="S18" i="1"/>
  <c r="R18" i="1"/>
  <c r="Q18" i="1"/>
  <c r="P18" i="1"/>
  <c r="I18" i="1"/>
  <c r="H18" i="1"/>
  <c r="E18" i="1"/>
  <c r="T15" i="1"/>
  <c r="O13" i="1"/>
  <c r="N13" i="1"/>
  <c r="M13" i="1"/>
  <c r="K13" i="1"/>
  <c r="G13" i="1"/>
  <c r="F13" i="1"/>
  <c r="U13" i="1"/>
  <c r="S13" i="1"/>
  <c r="R13" i="1"/>
  <c r="Q13" i="1"/>
  <c r="P13" i="1"/>
  <c r="L13" i="1"/>
  <c r="J13" i="1"/>
  <c r="I13" i="1"/>
  <c r="H13" i="1"/>
  <c r="E13" i="1"/>
  <c r="T11" i="1"/>
  <c r="O24" i="1" l="1"/>
  <c r="L10" i="1"/>
  <c r="R55" i="1"/>
  <c r="R81" i="1" s="1"/>
  <c r="V46" i="1"/>
  <c r="V21" i="1"/>
  <c r="V23" i="1"/>
  <c r="V28" i="1"/>
  <c r="V48" i="1"/>
  <c r="V49" i="1"/>
  <c r="V11" i="1"/>
  <c r="V29" i="1"/>
  <c r="V38" i="1"/>
  <c r="V41" i="1"/>
  <c r="V50" i="1"/>
  <c r="W68" i="1"/>
  <c r="V27" i="1"/>
  <c r="V45" i="1"/>
  <c r="W66" i="1"/>
  <c r="V15" i="1"/>
  <c r="V20" i="1"/>
  <c r="V35" i="1"/>
  <c r="P55" i="1"/>
  <c r="P81" i="1" s="1"/>
  <c r="V39" i="1"/>
  <c r="W67" i="1"/>
  <c r="W69" i="1"/>
  <c r="K24" i="1"/>
  <c r="I10" i="1"/>
  <c r="S55" i="1"/>
  <c r="S81" i="1" s="1"/>
  <c r="S10" i="1"/>
  <c r="R24" i="1"/>
  <c r="R10" i="1"/>
  <c r="G55" i="1"/>
  <c r="G81" i="1" s="1"/>
  <c r="Q24" i="1"/>
  <c r="T58" i="1"/>
  <c r="U64" i="1"/>
  <c r="G10" i="1"/>
  <c r="S24" i="1"/>
  <c r="K55" i="1"/>
  <c r="K81" i="1" s="1"/>
  <c r="T16" i="1"/>
  <c r="P24" i="1"/>
  <c r="U71" i="1"/>
  <c r="T17" i="1"/>
  <c r="V74" i="1"/>
  <c r="T74" i="1"/>
  <c r="W74" i="1" s="1"/>
  <c r="O55" i="1"/>
  <c r="O81" i="1" s="1"/>
  <c r="I55" i="1"/>
  <c r="I81" i="1" s="1"/>
  <c r="H55" i="1"/>
  <c r="H81" i="1" s="1"/>
  <c r="N55" i="1"/>
  <c r="N81" i="1" s="1"/>
  <c r="J55" i="1"/>
  <c r="J81" i="1" s="1"/>
  <c r="Q55" i="1"/>
  <c r="Q81" i="1" s="1"/>
  <c r="L55" i="1"/>
  <c r="L81" i="1" s="1"/>
  <c r="J24" i="1"/>
  <c r="E24" i="1"/>
  <c r="M24" i="1"/>
  <c r="L24" i="1"/>
  <c r="N24" i="1"/>
  <c r="G24" i="1"/>
  <c r="I24" i="1"/>
  <c r="K10" i="1"/>
  <c r="M10" i="1"/>
  <c r="Q10" i="1"/>
  <c r="E10" i="1"/>
  <c r="O10" i="1"/>
  <c r="O9" i="1" s="1"/>
  <c r="O51" i="1" s="1"/>
  <c r="H10" i="1"/>
  <c r="P10" i="1"/>
  <c r="U24" i="1"/>
  <c r="F10" i="1"/>
  <c r="T13" i="1"/>
  <c r="N10" i="1"/>
  <c r="V64" i="1"/>
  <c r="W76" i="1"/>
  <c r="W77" i="1"/>
  <c r="W78" i="1"/>
  <c r="W79" i="1"/>
  <c r="W80" i="1"/>
  <c r="V47" i="1"/>
  <c r="M55" i="1"/>
  <c r="M81" i="1" s="1"/>
  <c r="D57" i="1"/>
  <c r="U10" i="1"/>
  <c r="W60" i="1"/>
  <c r="W62" i="1"/>
  <c r="W63" i="1"/>
  <c r="V71" i="1"/>
  <c r="W73" i="1"/>
  <c r="D13" i="1"/>
  <c r="D24" i="1"/>
  <c r="H25" i="1"/>
  <c r="H24" i="1" s="1"/>
  <c r="V40" i="1"/>
  <c r="V44" i="1"/>
  <c r="V60" i="1"/>
  <c r="T12" i="1"/>
  <c r="T61" i="1"/>
  <c r="V65" i="1"/>
  <c r="W72" i="1"/>
  <c r="T75" i="1"/>
  <c r="V77" i="1"/>
  <c r="T26" i="1"/>
  <c r="W65" i="1"/>
  <c r="J18" i="1"/>
  <c r="T18" i="1" s="1"/>
  <c r="F25" i="1"/>
  <c r="T37" i="1"/>
  <c r="T59" i="1"/>
  <c r="F57" i="1"/>
  <c r="T43" i="1"/>
  <c r="V59" i="1"/>
  <c r="F71" i="1"/>
  <c r="T71" i="1" s="1"/>
  <c r="W71" i="1" s="1"/>
  <c r="T14" i="1"/>
  <c r="T19" i="1"/>
  <c r="F64" i="1"/>
  <c r="T64" i="1" s="1"/>
  <c r="W64" i="1" s="1"/>
  <c r="U55" i="1" l="1"/>
  <c r="L9" i="1"/>
  <c r="L51" i="1" s="1"/>
  <c r="Q9" i="1"/>
  <c r="Q51" i="1" s="1"/>
  <c r="K9" i="1"/>
  <c r="K51" i="1" s="1"/>
  <c r="R9" i="1"/>
  <c r="R51" i="1" s="1"/>
  <c r="W75" i="1"/>
  <c r="V26" i="1"/>
  <c r="V16" i="1"/>
  <c r="V36" i="1"/>
  <c r="V37" i="1"/>
  <c r="V43" i="1"/>
  <c r="V42" i="1"/>
  <c r="V17" i="1"/>
  <c r="V19" i="1"/>
  <c r="W61" i="1"/>
  <c r="V14" i="1"/>
  <c r="V18" i="1"/>
  <c r="V12" i="1"/>
  <c r="W59" i="1"/>
  <c r="S9" i="1"/>
  <c r="S51" i="1" s="1"/>
  <c r="G9" i="1"/>
  <c r="G51" i="1" s="1"/>
  <c r="H9" i="1"/>
  <c r="H51" i="1" s="1"/>
  <c r="I9" i="1"/>
  <c r="I51" i="1" s="1"/>
  <c r="U81" i="1"/>
  <c r="X81" i="1" s="1"/>
  <c r="P9" i="1"/>
  <c r="P51" i="1" s="1"/>
  <c r="V13" i="1"/>
  <c r="E9" i="1"/>
  <c r="E51" i="1" s="1"/>
  <c r="U9" i="1"/>
  <c r="U51" i="1" s="1"/>
  <c r="X51" i="1" s="1"/>
  <c r="M9" i="1"/>
  <c r="M51" i="1" s="1"/>
  <c r="N9" i="1"/>
  <c r="N51" i="1" s="1"/>
  <c r="E57" i="1"/>
  <c r="V57" i="1" s="1"/>
  <c r="W58" i="1"/>
  <c r="V58" i="1"/>
  <c r="J10" i="1"/>
  <c r="J9" i="1" s="1"/>
  <c r="J51" i="1" s="1"/>
  <c r="D10" i="1"/>
  <c r="D56" i="1"/>
  <c r="D55" i="1" s="1"/>
  <c r="F56" i="1"/>
  <c r="T57" i="1"/>
  <c r="F24" i="1"/>
  <c r="T24" i="1" s="1"/>
  <c r="T25" i="1"/>
  <c r="V25" i="1" l="1"/>
  <c r="V24" i="1"/>
  <c r="T56" i="1"/>
  <c r="F55" i="1"/>
  <c r="T55" i="1" s="1"/>
  <c r="D9" i="1"/>
  <c r="D51" i="1" s="1"/>
  <c r="F9" i="1"/>
  <c r="F51" i="1" s="1"/>
  <c r="T10" i="1"/>
  <c r="V10" i="1" s="1"/>
  <c r="E56" i="1"/>
  <c r="W57" i="1"/>
  <c r="V56" i="1" l="1"/>
  <c r="E55" i="1"/>
  <c r="V55" i="1" s="1"/>
  <c r="T9" i="1"/>
  <c r="D81" i="1"/>
  <c r="F81" i="1"/>
  <c r="T81" i="1"/>
  <c r="W56" i="1"/>
  <c r="V9" i="1" l="1"/>
  <c r="T51" i="1"/>
  <c r="E81" i="1"/>
  <c r="V81" i="1" s="1"/>
  <c r="W55" i="1"/>
  <c r="W81" i="1" l="1"/>
  <c r="V51" i="1"/>
</calcChain>
</file>

<file path=xl/sharedStrings.xml><?xml version="1.0" encoding="utf-8"?>
<sst xmlns="http://schemas.openxmlformats.org/spreadsheetml/2006/main" count="123" uniqueCount="101">
  <si>
    <t>Concepto</t>
  </si>
  <si>
    <t>definitivo</t>
  </si>
  <si>
    <t>Reconocido</t>
  </si>
  <si>
    <t>Obligaciones</t>
  </si>
  <si>
    <t xml:space="preserve">Enero </t>
  </si>
  <si>
    <t>Febrero</t>
  </si>
  <si>
    <t>Marzo</t>
  </si>
  <si>
    <t>Abril</t>
  </si>
  <si>
    <t>Mayo</t>
  </si>
  <si>
    <t>Junio</t>
  </si>
  <si>
    <t>Julio</t>
  </si>
  <si>
    <t>Agosto</t>
  </si>
  <si>
    <t>Septiembre</t>
  </si>
  <si>
    <t>Octubre</t>
  </si>
  <si>
    <t>Noviembre</t>
  </si>
  <si>
    <t>Diciembre</t>
  </si>
  <si>
    <t>Pagado Vigencia Actual Recursos Subsidio Oferta</t>
  </si>
  <si>
    <t>Pago Vigencia Actual Recursos Art. 5 DecLeg 538</t>
  </si>
  <si>
    <t>Total Recaudado Vigencia Actual</t>
  </si>
  <si>
    <t>Recaudado Vigencias Anteriores</t>
  </si>
  <si>
    <t>COMPROBACION (no puede ser rojo)</t>
  </si>
  <si>
    <t>DISPONIBILIDAD INICIAL</t>
  </si>
  <si>
    <t>Ingresos Corrientes</t>
  </si>
  <si>
    <t>...Venta de Servicios de Salud</t>
  </si>
  <si>
    <t>.........Regimen Subsidiado</t>
  </si>
  <si>
    <t>.........Regimen Contributivo</t>
  </si>
  <si>
    <t>.........Atención a población pobre en lo no cubierto con subsidios a la demanda</t>
  </si>
  <si>
    <t>............Población pobre no afiliada al Régimen Subsidiado</t>
  </si>
  <si>
    <t>.........SOAT (Diferentes a ECAT)</t>
  </si>
  <si>
    <t>.........ADRES (Antes FOSYGA)</t>
  </si>
  <si>
    <t>.........Plan de intervenciones colectivas</t>
  </si>
  <si>
    <t>.........Otras ventas de servicios de salud</t>
  </si>
  <si>
    <t>............Cuotas de recuperación (Vinculados)</t>
  </si>
  <si>
    <t>............Cuotas moderadoras y copagos</t>
  </si>
  <si>
    <t>............Agendamiento y aplicación de la vacuna contra el COVID-19 (Resolución 166 de 2021)</t>
  </si>
  <si>
    <t>............Otras ventas de servicios de salud</t>
  </si>
  <si>
    <t>...Total Aportes (No ligados a la venta de servicios)</t>
  </si>
  <si>
    <t>......Aportes de la nación No ligados a la venta de servicios</t>
  </si>
  <si>
    <t>.........Aportes de la Nación para el Programa de Saneamiento Fiscal y Financiero (Excluye FONSAET)</t>
  </si>
  <si>
    <t>.........FONSAET -Fondo de Salvamento y Garantía del Sector Salud-</t>
  </si>
  <si>
    <t>.........Aportes Artículo 5 Decreto Ley 538 de 2020 - Nación</t>
  </si>
  <si>
    <t>.........Recursos por disponibilidad de camas de unidades de cuidado intensivo e intermedio (Resolución 1161 de 2020)</t>
  </si>
  <si>
    <t>.........Otros Aportes de la Nación no ligados a la venta de servicios de salud</t>
  </si>
  <si>
    <t>......Aportes del departamento/distrito No ligados a la venta de servicios</t>
  </si>
  <si>
    <t>.........Subsidio a la oferta (Art. 2.4.2.6 Decreto 268 de 2020) - Departamento / Distrito</t>
  </si>
  <si>
    <t>.........Aportes Artículo 5 Decreto Ley 538 de 2020 - Departamento / Distrito</t>
  </si>
  <si>
    <t>.........Aportes del Departamento/Distrito para el Programa de Saneamiento Fiscal y Financiero</t>
  </si>
  <si>
    <t>.........Estampillas</t>
  </si>
  <si>
    <t>.........Otros aportes del Departamento/Distrito no ligados a la venta de servicios de salud</t>
  </si>
  <si>
    <t>......Aportes del municipio No ligados a la venta de servicios</t>
  </si>
  <si>
    <t>.........Subsidio a la oferta (Art. 2.4.2.6 Decreto 268 de 2020) - Municipio certificado</t>
  </si>
  <si>
    <t>.........Aportes del Municipio para el Programa de Saneamiento Fiscal y Financiero</t>
  </si>
  <si>
    <t>.........Aportes Artículo 5 Decreto Ley 538 de 2020 - Municipio</t>
  </si>
  <si>
    <t>.........Otros aportes del Municipio no ligados a la venta de servicios de salud</t>
  </si>
  <si>
    <t>...Otros ingresos corrientes</t>
  </si>
  <si>
    <t>Ingresos de Capital</t>
  </si>
  <si>
    <t>Otros Ingresos</t>
  </si>
  <si>
    <t>Cuentas por cobrar Otras vigencias</t>
  </si>
  <si>
    <t>TOTAL DE INGRESOS</t>
  </si>
  <si>
    <t>COMPROBACION comp - pago  (no puede ser rojo)</t>
  </si>
  <si>
    <t>GASTOS DE FUNCIONAMIENTO</t>
  </si>
  <si>
    <t>...GASTOS DE PERSONAL</t>
  </si>
  <si>
    <t>......Gastos de Personal de Planta</t>
  </si>
  <si>
    <t>.........Servicios personales asociados a la nómina</t>
  </si>
  <si>
    <t>............Sueldos personal de nómina</t>
  </si>
  <si>
    <t>............Horas extras, dominicales y festivos</t>
  </si>
  <si>
    <t>............Otros conceptos de servicios personales asociados a la nómina</t>
  </si>
  <si>
    <t>.........Contribuciones inherentes a la nómina</t>
  </si>
  <si>
    <t>......Servicios Personales Indirectos</t>
  </si>
  <si>
    <t>...GASTOS GENERALES</t>
  </si>
  <si>
    <t>......Adquisición de bienes</t>
  </si>
  <si>
    <t>......Adquisición de servicios (diferentes a mantenimiento)</t>
  </si>
  <si>
    <t>......Mantenimiento</t>
  </si>
  <si>
    <t>......Servicios públicos</t>
  </si>
  <si>
    <t>......Impuestos y Multas</t>
  </si>
  <si>
    <t>......Otros</t>
  </si>
  <si>
    <t>...TRANSFERENCIAS CORRIENTES</t>
  </si>
  <si>
    <t>......Pago directo de pensionados o jubilados</t>
  </si>
  <si>
    <t>......Otras transferencias corrientes</t>
  </si>
  <si>
    <t>GASTOS DE OPERACION COMERCIAL Y PRESTACION DE SERVICIOS</t>
  </si>
  <si>
    <t>...Medicamentos</t>
  </si>
  <si>
    <t>...De comercialización (compra de ByS para la venta diferentes a medicamentos)</t>
  </si>
  <si>
    <t>...De prestación de servicios (compra de ByS para prestación de servicios diferentes a medicamentos)</t>
  </si>
  <si>
    <t>INVERSION</t>
  </si>
  <si>
    <t>DEUDA PUBLICA</t>
  </si>
  <si>
    <t>CUENTAS POR PAGAR (Vigencias anteriores)</t>
  </si>
  <si>
    <t>TOTAL DE GASTOS</t>
  </si>
  <si>
    <t>EJECUCIÓN PRESUPUESTAL PARA EL SISTEMA DE INFORMACION HOSPITALARIO - SIHO</t>
  </si>
  <si>
    <t>SECRETARIA SECCIONAL DE SALUD Y PROTECCION SOCIAL DE ANTIOQUIA</t>
  </si>
  <si>
    <t xml:space="preserve">El Gerente y el Jefe de Presupuesto ( o quien haga sus veces) certificamos, que la información contenida en este formato es copia fiel del sistema de información.  El presente formato se expide como soporte para el tramite de información a através del Sistema de Información Hosptalario SIHO. </t>
  </si>
  <si>
    <t>Fecha:</t>
  </si>
  <si>
    <t>.........Población Extranjera (no asegurada)</t>
  </si>
  <si>
    <t>Código</t>
  </si>
  <si>
    <t>DEBE SER CERO</t>
  </si>
  <si>
    <t>.........Fortalecimiento de la Atención Primaria en Salud - Equipos Básicos de Salud</t>
  </si>
  <si>
    <t>.........Fortalecimiento del Hospital Público</t>
  </si>
  <si>
    <t>.........PAPSIVI -Programa de Atención Psicosocial y Salud Integral a Víctimas</t>
  </si>
  <si>
    <t>.........FRISCO -Fondo para la Rehabilitación, Inversión Social y Lucha contra el Crimen</t>
  </si>
  <si>
    <t>.........Infraestructura y dotación</t>
  </si>
  <si>
    <t>MUNICIPO DE SAN ROQUE</t>
  </si>
  <si>
    <t>ESE HOSPITAL 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</si>
</sst>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3" x14ac:knownFonts="1">
    <font>
      <sz val="11"/>
      <color theme="1"/>
      <name val="Calibri"/>
      <family val="2"/>
      <scheme val="minor"/>
    </font>
    <font>
      <sz val="11"/>
      <color theme="1"/>
      <name val="Calibri"/>
      <family val="2"/>
      <scheme val="minor"/>
    </font>
    <font>
      <u/>
      <sz val="11"/>
      <color theme="10"/>
      <name val="Calibri"/>
      <family val="2"/>
      <scheme val="minor"/>
    </font>
    <font>
      <sz val="11"/>
      <name val="Arial"/>
      <family val="2"/>
    </font>
    <font>
      <b/>
      <sz val="10"/>
      <name val="Arial"/>
      <family val="2"/>
    </font>
    <font>
      <sz val="8"/>
      <name val="Arial"/>
      <family val="2"/>
    </font>
    <font>
      <u/>
      <sz val="11"/>
      <name val="Arial"/>
      <family val="2"/>
    </font>
    <font>
      <sz val="11"/>
      <color theme="1"/>
      <name val="Arial"/>
      <family val="2"/>
    </font>
    <font>
      <b/>
      <sz val="11"/>
      <name val="Arial"/>
      <family val="2"/>
    </font>
    <font>
      <b/>
      <sz val="12"/>
      <name val="Arial"/>
      <family val="2"/>
    </font>
    <font>
      <sz val="12"/>
      <name val="Arial"/>
      <family val="2"/>
    </font>
    <font>
      <b/>
      <sz val="12"/>
      <color theme="0"/>
      <name val="Arial"/>
      <family val="2"/>
    </font>
    <font>
      <b/>
      <sz val="11"/>
      <color theme="0"/>
      <name val="Arial"/>
      <family val="2"/>
    </font>
  </fonts>
  <fills count="9">
    <fill>
      <patternFill patternType="none"/>
    </fill>
    <fill>
      <patternFill patternType="gray125"/>
    </fill>
    <fill>
      <patternFill patternType="solid">
        <fgColor rgb="FFFFFFFF"/>
        <bgColor indexed="64"/>
      </patternFill>
    </fill>
    <fill>
      <patternFill patternType="solid">
        <fgColor rgb="FFF7F7F7"/>
        <bgColor indexed="64"/>
      </patternFill>
    </fill>
    <fill>
      <patternFill patternType="solid">
        <fgColor rgb="FFE0E0E0"/>
        <bgColor indexed="64"/>
      </patternFill>
    </fill>
    <fill>
      <patternFill patternType="solid">
        <fgColor theme="0"/>
        <bgColor indexed="64"/>
      </patternFill>
    </fill>
    <fill>
      <patternFill patternType="solid">
        <fgColor theme="2" tint="-9.9978637043366805E-2"/>
        <bgColor indexed="64"/>
      </patternFill>
    </fill>
    <fill>
      <patternFill patternType="solid">
        <fgColor rgb="FF41844F"/>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1" fontId="1" fillId="0" borderId="0" applyFont="0" applyFill="0" applyBorder="0" applyAlignment="0" applyProtection="0"/>
    <xf numFmtId="0" fontId="2" fillId="0" borderId="0" applyNumberFormat="0" applyFill="0" applyBorder="0" applyAlignment="0" applyProtection="0"/>
  </cellStyleXfs>
  <cellXfs count="50">
    <xf numFmtId="0" fontId="0" fillId="0" borderId="0" xfId="0"/>
    <xf numFmtId="0" fontId="3" fillId="0" borderId="0" xfId="0" applyFont="1" applyProtection="1">
      <protection locked="0"/>
    </xf>
    <xf numFmtId="3" fontId="3" fillId="0" borderId="0" xfId="0" applyNumberFormat="1" applyFont="1" applyProtection="1">
      <protection locked="0"/>
    </xf>
    <xf numFmtId="0" fontId="5" fillId="0" borderId="0" xfId="0" applyFont="1" applyAlignment="1" applyProtection="1">
      <alignment vertical="center" wrapText="1"/>
      <protection locked="0"/>
    </xf>
    <xf numFmtId="3" fontId="5" fillId="0" borderId="0" xfId="0" applyNumberFormat="1" applyFont="1" applyAlignment="1" applyProtection="1">
      <alignment vertical="center" wrapText="1"/>
      <protection locked="0"/>
    </xf>
    <xf numFmtId="3" fontId="3" fillId="2" borderId="0" xfId="0" applyNumberFormat="1" applyFont="1" applyFill="1" applyProtection="1">
      <protection locked="0"/>
    </xf>
    <xf numFmtId="0" fontId="3" fillId="2" borderId="0" xfId="0" applyFont="1" applyFill="1" applyProtection="1">
      <protection locked="0"/>
    </xf>
    <xf numFmtId="0" fontId="3" fillId="0" borderId="0" xfId="0" applyFont="1"/>
    <xf numFmtId="0" fontId="3" fillId="5" borderId="0" xfId="0" applyFont="1" applyFill="1" applyProtection="1">
      <protection locked="0"/>
    </xf>
    <xf numFmtId="0" fontId="5" fillId="0" borderId="0" xfId="1" applyNumberFormat="1" applyFont="1" applyProtection="1"/>
    <xf numFmtId="0" fontId="5" fillId="0" borderId="0" xfId="1" applyNumberFormat="1" applyFont="1" applyAlignment="1" applyProtection="1">
      <alignment wrapText="1"/>
    </xf>
    <xf numFmtId="3" fontId="5" fillId="0" borderId="0" xfId="1" applyNumberFormat="1" applyFont="1" applyProtection="1">
      <protection locked="0"/>
    </xf>
    <xf numFmtId="0" fontId="5" fillId="0" borderId="0" xfId="1" applyNumberFormat="1" applyFont="1" applyProtection="1">
      <protection locked="0"/>
    </xf>
    <xf numFmtId="0" fontId="3" fillId="0" borderId="0" xfId="0" applyFont="1" applyAlignment="1" applyProtection="1">
      <alignment wrapText="1"/>
      <protection locked="0"/>
    </xf>
    <xf numFmtId="0" fontId="8" fillId="0" borderId="0" xfId="0" applyFont="1" applyAlignment="1" applyProtection="1">
      <alignment wrapText="1"/>
      <protection locked="0"/>
    </xf>
    <xf numFmtId="0" fontId="9" fillId="0" borderId="0" xfId="0" applyFont="1" applyAlignment="1" applyProtection="1">
      <alignment horizontal="center" wrapText="1"/>
      <protection locked="0"/>
    </xf>
    <xf numFmtId="3" fontId="10" fillId="0" borderId="0" xfId="0" applyNumberFormat="1" applyFont="1" applyProtection="1">
      <protection locked="0"/>
    </xf>
    <xf numFmtId="0" fontId="4" fillId="6" borderId="1" xfId="0" applyFont="1" applyFill="1" applyBorder="1" applyAlignment="1">
      <alignment horizontal="center" vertical="center" wrapText="1"/>
    </xf>
    <xf numFmtId="3" fontId="4" fillId="6" borderId="1" xfId="0" applyNumberFormat="1" applyFont="1" applyFill="1" applyBorder="1" applyAlignment="1">
      <alignment horizontal="center" vertical="center" wrapText="1"/>
    </xf>
    <xf numFmtId="0" fontId="3" fillId="0" borderId="1" xfId="0" applyFont="1" applyBorder="1"/>
    <xf numFmtId="0" fontId="6" fillId="3" borderId="1" xfId="2" applyNumberFormat="1" applyFont="1" applyFill="1" applyBorder="1" applyAlignment="1" applyProtection="1">
      <alignment vertical="center" wrapText="1"/>
    </xf>
    <xf numFmtId="3" fontId="5" fillId="3" borderId="1" xfId="0" applyNumberFormat="1" applyFont="1" applyFill="1" applyBorder="1" applyAlignment="1" applyProtection="1">
      <alignment horizontal="right" vertical="center" wrapText="1"/>
      <protection locked="0"/>
    </xf>
    <xf numFmtId="3" fontId="3" fillId="0" borderId="1" xfId="0" applyNumberFormat="1" applyFont="1" applyBorder="1" applyProtection="1">
      <protection locked="0"/>
    </xf>
    <xf numFmtId="0" fontId="3" fillId="0" borderId="1" xfId="0" applyFont="1" applyBorder="1" applyProtection="1">
      <protection locked="0"/>
    </xf>
    <xf numFmtId="0" fontId="6" fillId="4" borderId="1" xfId="2" applyNumberFormat="1" applyFont="1" applyFill="1" applyBorder="1" applyAlignment="1" applyProtection="1">
      <alignment vertical="center" wrapText="1"/>
    </xf>
    <xf numFmtId="3" fontId="5" fillId="4" borderId="1" xfId="0" applyNumberFormat="1" applyFont="1" applyFill="1" applyBorder="1" applyAlignment="1">
      <alignment horizontal="right" vertical="center" wrapText="1"/>
    </xf>
    <xf numFmtId="3" fontId="3" fillId="0" borderId="1" xfId="0" applyNumberFormat="1" applyFont="1" applyBorder="1"/>
    <xf numFmtId="0" fontId="6" fillId="0" borderId="1" xfId="2" applyNumberFormat="1" applyFont="1" applyFill="1" applyBorder="1" applyAlignment="1" applyProtection="1">
      <alignment vertical="center" wrapText="1"/>
    </xf>
    <xf numFmtId="0" fontId="7" fillId="0" borderId="1" xfId="0" applyFont="1" applyBorder="1" applyAlignment="1">
      <alignment wrapText="1"/>
    </xf>
    <xf numFmtId="3" fontId="5" fillId="0" borderId="1" xfId="0" applyNumberFormat="1" applyFont="1" applyBorder="1" applyAlignment="1" applyProtection="1">
      <alignment horizontal="right" vertical="center" wrapText="1"/>
      <protection locked="0"/>
    </xf>
    <xf numFmtId="0" fontId="6" fillId="5" borderId="1" xfId="2" applyNumberFormat="1" applyFont="1" applyFill="1" applyBorder="1" applyAlignment="1" applyProtection="1">
      <alignment vertical="center" wrapText="1"/>
    </xf>
    <xf numFmtId="3" fontId="5" fillId="5" borderId="1" xfId="0" applyNumberFormat="1" applyFont="1" applyFill="1" applyBorder="1" applyAlignment="1" applyProtection="1">
      <alignment horizontal="right" vertical="center" wrapText="1"/>
      <protection locked="0"/>
    </xf>
    <xf numFmtId="3" fontId="3" fillId="5" borderId="1" xfId="0" applyNumberFormat="1" applyFont="1" applyFill="1" applyBorder="1" applyProtection="1">
      <protection locked="0"/>
    </xf>
    <xf numFmtId="0" fontId="3" fillId="5" borderId="1" xfId="0" applyFont="1" applyFill="1" applyBorder="1" applyProtection="1">
      <protection locked="0"/>
    </xf>
    <xf numFmtId="0" fontId="3" fillId="0" borderId="1" xfId="0" applyFont="1" applyBorder="1" applyAlignment="1">
      <alignment wrapText="1"/>
    </xf>
    <xf numFmtId="0" fontId="3" fillId="5" borderId="1" xfId="0" applyFont="1" applyFill="1" applyBorder="1" applyAlignment="1">
      <alignment wrapText="1"/>
    </xf>
    <xf numFmtId="0" fontId="12" fillId="7" borderId="0" xfId="0" applyFont="1" applyFill="1" applyAlignment="1">
      <alignment horizontal="right" wrapText="1"/>
    </xf>
    <xf numFmtId="3" fontId="12" fillId="7" borderId="0" xfId="0" applyNumberFormat="1" applyFont="1" applyFill="1"/>
    <xf numFmtId="0" fontId="4" fillId="6" borderId="1" xfId="0" applyFont="1" applyFill="1" applyBorder="1" applyAlignment="1" applyProtection="1">
      <alignment horizontal="center" vertical="center" wrapText="1"/>
      <protection locked="0"/>
    </xf>
    <xf numFmtId="0" fontId="3" fillId="8" borderId="1" xfId="0" applyFont="1" applyFill="1" applyBorder="1" applyAlignment="1">
      <alignment wrapText="1"/>
    </xf>
    <xf numFmtId="0" fontId="6" fillId="8" borderId="1" xfId="2" applyNumberFormat="1" applyFont="1" applyFill="1" applyBorder="1" applyAlignment="1" applyProtection="1">
      <alignment vertical="center" wrapText="1"/>
    </xf>
    <xf numFmtId="3" fontId="5" fillId="8" borderId="1" xfId="0" applyNumberFormat="1" applyFont="1" applyFill="1" applyBorder="1" applyAlignment="1" applyProtection="1">
      <alignment horizontal="right" vertical="center" wrapText="1"/>
      <protection locked="0"/>
    </xf>
    <xf numFmtId="3" fontId="3" fillId="8" borderId="1" xfId="0" applyNumberFormat="1" applyFont="1" applyFill="1" applyBorder="1" applyProtection="1">
      <protection locked="0"/>
    </xf>
    <xf numFmtId="0" fontId="3" fillId="8" borderId="1" xfId="0" applyFont="1" applyFill="1" applyBorder="1" applyProtection="1">
      <protection locked="0"/>
    </xf>
    <xf numFmtId="0" fontId="3" fillId="8" borderId="0" xfId="0" applyFont="1" applyFill="1" applyProtection="1">
      <protection locked="0"/>
    </xf>
    <xf numFmtId="3" fontId="3" fillId="0" borderId="0" xfId="0" applyNumberFormat="1" applyFont="1"/>
    <xf numFmtId="0" fontId="8" fillId="0" borderId="0" xfId="0" applyFont="1" applyAlignment="1" applyProtection="1">
      <alignment horizontal="center" wrapText="1"/>
      <protection locked="0"/>
    </xf>
    <xf numFmtId="0" fontId="3" fillId="0" borderId="0" xfId="0" applyFont="1" applyAlignment="1" applyProtection="1">
      <alignment horizontal="center"/>
      <protection locked="0"/>
    </xf>
    <xf numFmtId="0" fontId="9" fillId="0" borderId="0" xfId="0" applyFont="1" applyAlignment="1">
      <alignment horizontal="center" wrapText="1"/>
    </xf>
    <xf numFmtId="0" fontId="11" fillId="7" borderId="0" xfId="0" applyFont="1" applyFill="1" applyAlignment="1" applyProtection="1">
      <alignment horizontal="center" wrapText="1"/>
      <protection locked="0"/>
    </xf>
  </cellXfs>
  <cellStyles count="3">
    <cellStyle name="Hipervínculo" xfId="2" builtinId="8"/>
    <cellStyle name="Millares [0]" xfId="1" builtinId="6"/>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1844F"/>
      <color rgb="FF4184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596151</xdr:colOff>
      <xdr:row>0</xdr:row>
      <xdr:rowOff>100853</xdr:rowOff>
    </xdr:from>
    <xdr:to>
      <xdr:col>1</xdr:col>
      <xdr:colOff>3563470</xdr:colOff>
      <xdr:row>4</xdr:row>
      <xdr:rowOff>302558</xdr:rowOff>
    </xdr:to>
    <xdr:pic>
      <xdr:nvPicPr>
        <xdr:cNvPr id="2" name="Imagen 19">
          <a:extLst>
            <a:ext uri="{FF2B5EF4-FFF2-40B4-BE49-F238E27FC236}">
              <a16:creationId xmlns:a16="http://schemas.microsoft.com/office/drawing/2014/main" id="{F9F6B416-F01A-4D54-B16F-455A4BED9F4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1239"/>
        <a:stretch/>
      </xdr:blipFill>
      <xdr:spPr bwMode="auto">
        <a:xfrm>
          <a:off x="1033180" y="100853"/>
          <a:ext cx="2967319" cy="1389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javascript:__doPostBack('_ctl0$ContentPlaceHolder1$dgFlujosCajas$_ctl27$_ctl0','')" TargetMode="External"/><Relationship Id="rId21" Type="http://schemas.openxmlformats.org/officeDocument/2006/relationships/hyperlink" Target="javascript:__doPostBack('_ctl0$ContentPlaceHolder1$dgFlujosCajas$_ctl22$_ctl0','')" TargetMode="External"/><Relationship Id="rId34" Type="http://schemas.openxmlformats.org/officeDocument/2006/relationships/hyperlink" Target="javascript:__doPostBack('_ctl0$ContentPlaceHolder1$dgFlujosCajas$_ctl35$_ctl0','')" TargetMode="External"/><Relationship Id="rId42" Type="http://schemas.openxmlformats.org/officeDocument/2006/relationships/hyperlink" Target="javascript:__doPostBack('_ctl0$ContentPlaceHolder1$dgFlujosCajas$_ctl43$_ctl0','')" TargetMode="External"/><Relationship Id="rId47" Type="http://schemas.openxmlformats.org/officeDocument/2006/relationships/hyperlink" Target="javascript:__doPostBack('_ctl0$ContentPlaceHolder1$dgFlujosCajas$_ctl48$_ctl0','')" TargetMode="External"/><Relationship Id="rId50" Type="http://schemas.openxmlformats.org/officeDocument/2006/relationships/hyperlink" Target="javascript:__doPostBack('_ctl0$ContentPlaceHolder1$dgFlujosCajas$_ctl51$_ctl0','')" TargetMode="External"/><Relationship Id="rId55" Type="http://schemas.openxmlformats.org/officeDocument/2006/relationships/hyperlink" Target="javascript:__doPostBack('_ctl0$ContentPlaceHolder1$dgFlujosCajas$_ctl56$_ctl0','')" TargetMode="External"/><Relationship Id="rId63" Type="http://schemas.openxmlformats.org/officeDocument/2006/relationships/hyperlink" Target="javascript:__doPostBack('_ctl0$ContentPlaceHolder1$dgFlujosCajas$_ctl64$_ctl0','')" TargetMode="External"/><Relationship Id="rId7" Type="http://schemas.openxmlformats.org/officeDocument/2006/relationships/hyperlink" Target="javascript:__doPostBack('_ctl0$ContentPlaceHolder1$dgFlujosCajas$_ctl8$_ctl0','')" TargetMode="External"/><Relationship Id="rId2" Type="http://schemas.openxmlformats.org/officeDocument/2006/relationships/hyperlink" Target="javascript:__doPostBack('_ctl0$ContentPlaceHolder1$dgFlujosCajas$_ctl3$_ctl0','')" TargetMode="External"/><Relationship Id="rId16" Type="http://schemas.openxmlformats.org/officeDocument/2006/relationships/hyperlink" Target="javascript:__doPostBack('_ctl0$ContentPlaceHolder1$dgFlujosCajas$_ctl17$_ctl0','')" TargetMode="External"/><Relationship Id="rId29" Type="http://schemas.openxmlformats.org/officeDocument/2006/relationships/hyperlink" Target="javascript:__doPostBack('_ctl0$ContentPlaceHolder1$dgFlujosCajas$_ctl30$_ctl0','')" TargetMode="External"/><Relationship Id="rId11" Type="http://schemas.openxmlformats.org/officeDocument/2006/relationships/hyperlink" Target="javascript:__doPostBack('_ctl0$ContentPlaceHolder1$dgFlujosCajas$_ctl12$_ctl0','')" TargetMode="External"/><Relationship Id="rId24" Type="http://schemas.openxmlformats.org/officeDocument/2006/relationships/hyperlink" Target="javascript:__doPostBack('_ctl0$ContentPlaceHolder1$dgFlujosCajas$_ctl25$_ctl0','')" TargetMode="External"/><Relationship Id="rId32" Type="http://schemas.openxmlformats.org/officeDocument/2006/relationships/hyperlink" Target="javascript:__doPostBack('_ctl0$ContentPlaceHolder1$dgFlujosCajas$_ctl33$_ctl0','')" TargetMode="External"/><Relationship Id="rId37" Type="http://schemas.openxmlformats.org/officeDocument/2006/relationships/hyperlink" Target="javascript:__doPostBack('_ctl0$ContentPlaceHolder1$dgFlujosCajas$_ctl38$_ctl0','')" TargetMode="External"/><Relationship Id="rId40" Type="http://schemas.openxmlformats.org/officeDocument/2006/relationships/hyperlink" Target="javascript:__doPostBack('_ctl0$ContentPlaceHolder1$dgFlujosCajas$_ctl41$_ctl0','')" TargetMode="External"/><Relationship Id="rId45" Type="http://schemas.openxmlformats.org/officeDocument/2006/relationships/hyperlink" Target="javascript:__doPostBack('_ctl0$ContentPlaceHolder1$dgFlujosCajas$_ctl46$_ctl0','')" TargetMode="External"/><Relationship Id="rId53" Type="http://schemas.openxmlformats.org/officeDocument/2006/relationships/hyperlink" Target="javascript:__doPostBack('_ctl0$ContentPlaceHolder1$dgFlujosCajas$_ctl54$_ctl0','')" TargetMode="External"/><Relationship Id="rId58" Type="http://schemas.openxmlformats.org/officeDocument/2006/relationships/hyperlink" Target="javascript:__doPostBack('_ctl0$ContentPlaceHolder1$dgFlujosCajas$_ctl59$_ctl0','')" TargetMode="External"/><Relationship Id="rId66" Type="http://schemas.openxmlformats.org/officeDocument/2006/relationships/printerSettings" Target="../printerSettings/printerSettings1.bin"/><Relationship Id="rId5" Type="http://schemas.openxmlformats.org/officeDocument/2006/relationships/hyperlink" Target="javascript:__doPostBack('_ctl0$ContentPlaceHolder1$dgFlujosCajas$_ctl6$_ctl0','')" TargetMode="External"/><Relationship Id="rId61" Type="http://schemas.openxmlformats.org/officeDocument/2006/relationships/hyperlink" Target="javascript:__doPostBack('_ctl0$ContentPlaceHolder1$dgFlujosCajas$_ctl62$_ctl0','')" TargetMode="External"/><Relationship Id="rId19" Type="http://schemas.openxmlformats.org/officeDocument/2006/relationships/hyperlink" Target="javascript:__doPostBack('_ctl0$ContentPlaceHolder1$dgFlujosCajas$_ctl20$_ctl0','')" TargetMode="External"/><Relationship Id="rId14" Type="http://schemas.openxmlformats.org/officeDocument/2006/relationships/hyperlink" Target="javascript:__doPostBack('_ctl0$ContentPlaceHolder1$dgFlujosCajas$_ctl15$_ctl0','')" TargetMode="External"/><Relationship Id="rId22" Type="http://schemas.openxmlformats.org/officeDocument/2006/relationships/hyperlink" Target="javascript:__doPostBack('_ctl0$ContentPlaceHolder1$dgFlujosCajas$_ctl23$_ctl0','')" TargetMode="External"/><Relationship Id="rId27" Type="http://schemas.openxmlformats.org/officeDocument/2006/relationships/hyperlink" Target="javascript:__doPostBack('_ctl0$ContentPlaceHolder1$dgFlujosCajas$_ctl28$_ctl0','')" TargetMode="External"/><Relationship Id="rId30" Type="http://schemas.openxmlformats.org/officeDocument/2006/relationships/hyperlink" Target="javascript:__doPostBack('_ctl0$ContentPlaceHolder1$dgFlujosCajas$_ctl31$_ctl0','')" TargetMode="External"/><Relationship Id="rId35" Type="http://schemas.openxmlformats.org/officeDocument/2006/relationships/hyperlink" Target="javascript:__doPostBack('_ctl0$ContentPlaceHolder1$dgFlujosCajas$_ctl36$_ctl0','')" TargetMode="External"/><Relationship Id="rId43" Type="http://schemas.openxmlformats.org/officeDocument/2006/relationships/hyperlink" Target="javascript:__doPostBack('_ctl0$ContentPlaceHolder1$dgFlujosCajas$_ctl44$_ctl0','')" TargetMode="External"/><Relationship Id="rId48" Type="http://schemas.openxmlformats.org/officeDocument/2006/relationships/hyperlink" Target="javascript:__doPostBack('_ctl0$ContentPlaceHolder1$dgFlujosCajas$_ctl49$_ctl0','')" TargetMode="External"/><Relationship Id="rId56" Type="http://schemas.openxmlformats.org/officeDocument/2006/relationships/hyperlink" Target="javascript:__doPostBack('_ctl0$ContentPlaceHolder1$dgFlujosCajas$_ctl57$_ctl0','')" TargetMode="External"/><Relationship Id="rId64" Type="http://schemas.openxmlformats.org/officeDocument/2006/relationships/hyperlink" Target="javascript:__doPostBack('_ctl0$ContentPlaceHolder1$dgFlujosCajas$_ctl65$_ctl0','')" TargetMode="External"/><Relationship Id="rId8" Type="http://schemas.openxmlformats.org/officeDocument/2006/relationships/hyperlink" Target="javascript:__doPostBack('_ctl0$ContentPlaceHolder1$dgFlujosCajas$_ctl9$_ctl0','')" TargetMode="External"/><Relationship Id="rId51" Type="http://schemas.openxmlformats.org/officeDocument/2006/relationships/hyperlink" Target="javascript:__doPostBack('_ctl0$ContentPlaceHolder1$dgFlujosCajas$_ctl52$_ctl0','')" TargetMode="External"/><Relationship Id="rId3" Type="http://schemas.openxmlformats.org/officeDocument/2006/relationships/hyperlink" Target="javascript:__doPostBack('_ctl0$ContentPlaceHolder1$dgFlujosCajas$_ctl4$_ctl0','')" TargetMode="External"/><Relationship Id="rId12" Type="http://schemas.openxmlformats.org/officeDocument/2006/relationships/hyperlink" Target="javascript:__doPostBack('_ctl0$ContentPlaceHolder1$dgFlujosCajas$_ctl13$_ctl0','')" TargetMode="External"/><Relationship Id="rId17" Type="http://schemas.openxmlformats.org/officeDocument/2006/relationships/hyperlink" Target="javascript:__doPostBack('_ctl0$ContentPlaceHolder1$dgFlujosCajas$_ctl18$_ctl0','')" TargetMode="External"/><Relationship Id="rId25" Type="http://schemas.openxmlformats.org/officeDocument/2006/relationships/hyperlink" Target="javascript:__doPostBack('_ctl0$ContentPlaceHolder1$dgFlujosCajas$_ctl26$_ctl0','')" TargetMode="External"/><Relationship Id="rId33" Type="http://schemas.openxmlformats.org/officeDocument/2006/relationships/hyperlink" Target="javascript:__doPostBack('_ctl0$ContentPlaceHolder1$dgFlujosCajas$_ctl34$_ctl0','')" TargetMode="External"/><Relationship Id="rId38" Type="http://schemas.openxmlformats.org/officeDocument/2006/relationships/hyperlink" Target="javascript:__doPostBack('_ctl0$ContentPlaceHolder1$dgFlujosCajas$_ctl39$_ctl0','')" TargetMode="External"/><Relationship Id="rId46" Type="http://schemas.openxmlformats.org/officeDocument/2006/relationships/hyperlink" Target="javascript:__doPostBack('_ctl0$ContentPlaceHolder1$dgFlujosCajas$_ctl47$_ctl0','')" TargetMode="External"/><Relationship Id="rId59" Type="http://schemas.openxmlformats.org/officeDocument/2006/relationships/hyperlink" Target="javascript:__doPostBack('_ctl0$ContentPlaceHolder1$dgFlujosCajas$_ctl60$_ctl0','')" TargetMode="External"/><Relationship Id="rId67" Type="http://schemas.openxmlformats.org/officeDocument/2006/relationships/drawing" Target="../drawings/drawing1.xml"/><Relationship Id="rId20" Type="http://schemas.openxmlformats.org/officeDocument/2006/relationships/hyperlink" Target="javascript:__doPostBack('_ctl0$ContentPlaceHolder1$dgFlujosCajas$_ctl21$_ctl0','')" TargetMode="External"/><Relationship Id="rId41" Type="http://schemas.openxmlformats.org/officeDocument/2006/relationships/hyperlink" Target="javascript:__doPostBack('_ctl0$ContentPlaceHolder1$dgFlujosCajas$_ctl42$_ctl0','')" TargetMode="External"/><Relationship Id="rId54" Type="http://schemas.openxmlformats.org/officeDocument/2006/relationships/hyperlink" Target="javascript:__doPostBack('_ctl0$ContentPlaceHolder1$dgFlujosCajas$_ctl55$_ctl0','')" TargetMode="External"/><Relationship Id="rId62" Type="http://schemas.openxmlformats.org/officeDocument/2006/relationships/hyperlink" Target="javascript:__doPostBack('_ctl0$ContentPlaceHolder1$dgFlujosCajas$_ctl63$_ctl0','')" TargetMode="External"/><Relationship Id="rId1" Type="http://schemas.openxmlformats.org/officeDocument/2006/relationships/hyperlink" Target="javascript:__doPostBack('_ctl0$ContentPlaceHolder1$dgFlujosCajas$_ctl2$_ctl0','')" TargetMode="External"/><Relationship Id="rId6" Type="http://schemas.openxmlformats.org/officeDocument/2006/relationships/hyperlink" Target="javascript:__doPostBack('_ctl0$ContentPlaceHolder1$dgFlujosCajas$_ctl7$_ctl0','')" TargetMode="External"/><Relationship Id="rId15" Type="http://schemas.openxmlformats.org/officeDocument/2006/relationships/hyperlink" Target="javascript:__doPostBack('_ctl0$ContentPlaceHolder1$dgFlujosCajas$_ctl16$_ctl0','')" TargetMode="External"/><Relationship Id="rId23" Type="http://schemas.openxmlformats.org/officeDocument/2006/relationships/hyperlink" Target="javascript:__doPostBack('_ctl0$ContentPlaceHolder1$dgFlujosCajas$_ctl24$_ctl0','')" TargetMode="External"/><Relationship Id="rId28" Type="http://schemas.openxmlformats.org/officeDocument/2006/relationships/hyperlink" Target="javascript:__doPostBack('_ctl0$ContentPlaceHolder1$dgFlujosCajas$_ctl29$_ctl0','')" TargetMode="External"/><Relationship Id="rId36" Type="http://schemas.openxmlformats.org/officeDocument/2006/relationships/hyperlink" Target="javascript:__doPostBack('_ctl0$ContentPlaceHolder1$dgFlujosCajas$_ctl37$_ctl0','')" TargetMode="External"/><Relationship Id="rId49" Type="http://schemas.openxmlformats.org/officeDocument/2006/relationships/hyperlink" Target="javascript:__doPostBack('_ctl0$ContentPlaceHolder1$dgFlujosCajas$_ctl50$_ctl0','')" TargetMode="External"/><Relationship Id="rId57" Type="http://schemas.openxmlformats.org/officeDocument/2006/relationships/hyperlink" Target="javascript:__doPostBack('_ctl0$ContentPlaceHolder1$dgFlujosCajas$_ctl58$_ctl0','')" TargetMode="External"/><Relationship Id="rId10" Type="http://schemas.openxmlformats.org/officeDocument/2006/relationships/hyperlink" Target="javascript:__doPostBack('_ctl0$ContentPlaceHolder1$dgFlujosCajas$_ctl11$_ctl0','')" TargetMode="External"/><Relationship Id="rId31" Type="http://schemas.openxmlformats.org/officeDocument/2006/relationships/hyperlink" Target="javascript:__doPostBack('_ctl0$ContentPlaceHolder1$dgFlujosCajas$_ctl32$_ctl0','')" TargetMode="External"/><Relationship Id="rId44" Type="http://schemas.openxmlformats.org/officeDocument/2006/relationships/hyperlink" Target="javascript:__doPostBack('_ctl0$ContentPlaceHolder1$dgFlujosCajas$_ctl45$_ctl0','')" TargetMode="External"/><Relationship Id="rId52" Type="http://schemas.openxmlformats.org/officeDocument/2006/relationships/hyperlink" Target="javascript:__doPostBack('_ctl0$ContentPlaceHolder1$dgFlujosCajas$_ctl53$_ctl0','')" TargetMode="External"/><Relationship Id="rId60" Type="http://schemas.openxmlformats.org/officeDocument/2006/relationships/hyperlink" Target="javascript:__doPostBack('_ctl0$ContentPlaceHolder1$dgFlujosCajas$_ctl61$_ctl0','')" TargetMode="External"/><Relationship Id="rId65" Type="http://schemas.openxmlformats.org/officeDocument/2006/relationships/hyperlink" Target="javascript:__doPostBack('_ctl0$ContentPlaceHolder1$dgFlujosCajas$_ctl66$_ctl0','')" TargetMode="External"/><Relationship Id="rId4" Type="http://schemas.openxmlformats.org/officeDocument/2006/relationships/hyperlink" Target="javascript:__doPostBack('_ctl0$ContentPlaceHolder1$dgFlujosCajas$_ctl5$_ctl0','')" TargetMode="External"/><Relationship Id="rId9" Type="http://schemas.openxmlformats.org/officeDocument/2006/relationships/hyperlink" Target="javascript:__doPostBack('_ctl0$ContentPlaceHolder1$dgFlujosCajas$_ctl10$_ctl0','')" TargetMode="External"/><Relationship Id="rId13" Type="http://schemas.openxmlformats.org/officeDocument/2006/relationships/hyperlink" Target="javascript:__doPostBack('_ctl0$ContentPlaceHolder1$dgFlujosCajas$_ctl14$_ctl0','')" TargetMode="External"/><Relationship Id="rId18" Type="http://schemas.openxmlformats.org/officeDocument/2006/relationships/hyperlink" Target="javascript:__doPostBack('_ctl0$ContentPlaceHolder1$dgFlujosCajas$_ctl19$_ctl0','')" TargetMode="External"/><Relationship Id="rId39" Type="http://schemas.openxmlformats.org/officeDocument/2006/relationships/hyperlink" Target="javascript:__doPostBack('_ctl0$ContentPlaceHolder1$dgFlujosCajas$_ctl40$_ct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6"/>
  <sheetViews>
    <sheetView tabSelected="1" topLeftCell="A70" zoomScale="80" zoomScaleNormal="80" workbookViewId="0">
      <selection activeCell="F85" sqref="F85"/>
    </sheetView>
  </sheetViews>
  <sheetFormatPr baseColWidth="10" defaultColWidth="11.42578125" defaultRowHeight="14.25" x14ac:dyDescent="0.2"/>
  <cols>
    <col min="1" max="1" width="7.42578125" style="1" customWidth="1"/>
    <col min="2" max="2" width="62.140625" style="13" customWidth="1"/>
    <col min="3" max="3" width="17.140625" style="2" customWidth="1"/>
    <col min="4" max="4" width="11.5703125" style="2" bestFit="1" customWidth="1"/>
    <col min="5" max="5" width="13.28515625" style="2" customWidth="1"/>
    <col min="6" max="13" width="10.7109375" style="2" customWidth="1"/>
    <col min="14" max="14" width="12.85546875" style="2" customWidth="1"/>
    <col min="15" max="15" width="12" style="2" customWidth="1"/>
    <col min="16" max="16" width="12.5703125" style="2" customWidth="1"/>
    <col min="17" max="17" width="11.28515625" style="2" customWidth="1"/>
    <col min="18" max="18" width="13.140625" style="2" customWidth="1"/>
    <col min="19" max="19" width="14" style="2" customWidth="1"/>
    <col min="20" max="20" width="15.85546875" style="2" customWidth="1"/>
    <col min="21" max="21" width="17.42578125" style="2" customWidth="1"/>
    <col min="22" max="22" width="16.7109375" style="2" customWidth="1"/>
    <col min="23" max="23" width="16.85546875" style="1" customWidth="1"/>
    <col min="24" max="24" width="12.140625" style="1" bestFit="1" customWidth="1"/>
    <col min="25" max="16384" width="11.42578125" style="1"/>
  </cols>
  <sheetData>
    <row r="1" spans="1:35" ht="27.6" customHeight="1" x14ac:dyDescent="0.25">
      <c r="B1" s="47"/>
      <c r="C1" s="48" t="s">
        <v>87</v>
      </c>
      <c r="D1" s="48"/>
      <c r="E1" s="48"/>
      <c r="F1" s="48"/>
      <c r="G1" s="48"/>
      <c r="H1" s="48"/>
      <c r="I1" s="48"/>
      <c r="J1" s="48"/>
      <c r="K1" s="48"/>
    </row>
    <row r="2" spans="1:35" ht="27.6" customHeight="1" x14ac:dyDescent="0.25">
      <c r="B2" s="47"/>
      <c r="C2" s="48" t="s">
        <v>88</v>
      </c>
      <c r="D2" s="48"/>
      <c r="E2" s="48"/>
      <c r="F2" s="48"/>
      <c r="G2" s="48"/>
      <c r="H2" s="48"/>
      <c r="I2" s="48"/>
      <c r="J2" s="48"/>
      <c r="K2" s="48"/>
    </row>
    <row r="3" spans="1:35" ht="15.75" customHeight="1" x14ac:dyDescent="0.25">
      <c r="B3" s="47"/>
      <c r="C3" s="15"/>
      <c r="D3" s="1"/>
      <c r="E3" s="16"/>
    </row>
    <row r="4" spans="1:35" ht="22.5" customHeight="1" x14ac:dyDescent="0.25">
      <c r="A4" s="3"/>
      <c r="B4" s="47"/>
      <c r="C4" s="49" t="s">
        <v>99</v>
      </c>
      <c r="D4" s="49"/>
      <c r="E4" s="49"/>
      <c r="F4" s="49"/>
      <c r="G4" s="49"/>
      <c r="H4" s="49"/>
      <c r="I4" s="49"/>
      <c r="J4" s="49"/>
      <c r="K4" s="49"/>
      <c r="L4" s="4"/>
      <c r="M4" s="4"/>
      <c r="N4" s="4"/>
      <c r="O4" s="4"/>
      <c r="P4" s="4"/>
      <c r="Q4" s="4"/>
      <c r="R4" s="4"/>
      <c r="S4" s="4"/>
      <c r="T4" s="4"/>
      <c r="U4" s="4"/>
      <c r="V4" s="4"/>
      <c r="W4" s="3"/>
      <c r="X4" s="3"/>
      <c r="Y4" s="3"/>
      <c r="Z4" s="3"/>
      <c r="AA4" s="3"/>
      <c r="AB4" s="3"/>
      <c r="AC4" s="3"/>
      <c r="AD4" s="3"/>
      <c r="AE4" s="3"/>
      <c r="AF4" s="3"/>
      <c r="AG4" s="3"/>
      <c r="AH4" s="3"/>
      <c r="AI4" s="3"/>
    </row>
    <row r="5" spans="1:35" ht="29.1" customHeight="1" x14ac:dyDescent="0.25">
      <c r="B5" s="47"/>
      <c r="C5" s="49" t="s">
        <v>100</v>
      </c>
      <c r="D5" s="49"/>
      <c r="E5" s="49"/>
      <c r="F5" s="49"/>
      <c r="G5" s="49"/>
      <c r="H5" s="49"/>
      <c r="I5" s="49"/>
      <c r="J5" s="49"/>
      <c r="K5" s="49"/>
      <c r="L5" s="5"/>
      <c r="M5" s="5"/>
      <c r="N5" s="5"/>
      <c r="O5" s="5"/>
      <c r="P5" s="5"/>
      <c r="Q5" s="5"/>
      <c r="R5" s="5"/>
      <c r="S5" s="5"/>
      <c r="T5" s="5"/>
      <c r="U5" s="5"/>
      <c r="V5" s="5"/>
      <c r="W5" s="6"/>
      <c r="X5" s="6"/>
      <c r="Y5" s="6"/>
      <c r="Z5" s="6"/>
      <c r="AA5" s="6"/>
      <c r="AB5" s="6"/>
      <c r="AC5" s="6"/>
      <c r="AD5" s="6"/>
      <c r="AE5" s="6"/>
      <c r="AF5" s="6"/>
      <c r="AG5" s="6"/>
      <c r="AH5" s="6"/>
      <c r="AI5" s="6"/>
    </row>
    <row r="7" spans="1:35" s="7" customFormat="1" ht="76.5" x14ac:dyDescent="0.2">
      <c r="A7" s="17" t="s">
        <v>92</v>
      </c>
      <c r="B7" s="17" t="s">
        <v>0</v>
      </c>
      <c r="C7" s="18" t="s">
        <v>1</v>
      </c>
      <c r="D7" s="18" t="s">
        <v>2</v>
      </c>
      <c r="E7" s="18" t="s">
        <v>3</v>
      </c>
      <c r="F7" s="18" t="s">
        <v>4</v>
      </c>
      <c r="G7" s="18" t="s">
        <v>5</v>
      </c>
      <c r="H7" s="18" t="s">
        <v>6</v>
      </c>
      <c r="I7" s="18" t="s">
        <v>7</v>
      </c>
      <c r="J7" s="18" t="s">
        <v>8</v>
      </c>
      <c r="K7" s="18" t="s">
        <v>9</v>
      </c>
      <c r="L7" s="18" t="s">
        <v>10</v>
      </c>
      <c r="M7" s="18" t="s">
        <v>11</v>
      </c>
      <c r="N7" s="18" t="s">
        <v>12</v>
      </c>
      <c r="O7" s="18" t="s">
        <v>13</v>
      </c>
      <c r="P7" s="18" t="s">
        <v>14</v>
      </c>
      <c r="Q7" s="18" t="s">
        <v>15</v>
      </c>
      <c r="R7" s="18" t="s">
        <v>16</v>
      </c>
      <c r="S7" s="18" t="s">
        <v>17</v>
      </c>
      <c r="T7" s="18" t="s">
        <v>18</v>
      </c>
      <c r="U7" s="18" t="s">
        <v>19</v>
      </c>
      <c r="V7" s="18" t="s">
        <v>20</v>
      </c>
      <c r="W7" s="19"/>
    </row>
    <row r="8" spans="1:35" x14ac:dyDescent="0.2">
      <c r="A8" s="34">
        <v>378</v>
      </c>
      <c r="B8" s="20" t="s">
        <v>21</v>
      </c>
      <c r="C8" s="21">
        <v>553651760</v>
      </c>
      <c r="D8" s="21">
        <v>553651760</v>
      </c>
      <c r="E8" s="21">
        <v>0</v>
      </c>
      <c r="F8" s="21">
        <v>553651760</v>
      </c>
      <c r="G8" s="21">
        <v>0</v>
      </c>
      <c r="H8" s="21">
        <v>0</v>
      </c>
      <c r="I8" s="21">
        <v>0</v>
      </c>
      <c r="J8" s="21">
        <v>0</v>
      </c>
      <c r="K8" s="21">
        <v>0</v>
      </c>
      <c r="L8" s="21">
        <v>0</v>
      </c>
      <c r="M8" s="21">
        <v>0</v>
      </c>
      <c r="N8" s="21">
        <v>0</v>
      </c>
      <c r="O8" s="21">
        <v>0</v>
      </c>
      <c r="P8" s="21">
        <v>0</v>
      </c>
      <c r="Q8" s="21">
        <v>0</v>
      </c>
      <c r="R8" s="21">
        <v>0</v>
      </c>
      <c r="S8" s="21">
        <v>0</v>
      </c>
      <c r="T8" s="21">
        <f>SUM(F8:Q8)</f>
        <v>553651760</v>
      </c>
      <c r="U8" s="21">
        <v>0</v>
      </c>
      <c r="V8" s="22">
        <f>D8-T8</f>
        <v>0</v>
      </c>
      <c r="W8" s="23"/>
    </row>
    <row r="9" spans="1:35" s="7" customFormat="1" x14ac:dyDescent="0.2">
      <c r="A9" s="34">
        <v>379</v>
      </c>
      <c r="B9" s="24" t="s">
        <v>22</v>
      </c>
      <c r="C9" s="25">
        <f>C10+C47+C24</f>
        <v>9189632163</v>
      </c>
      <c r="D9" s="25">
        <f>D10+D47+D24</f>
        <v>9288241030</v>
      </c>
      <c r="E9" s="25">
        <f t="shared" ref="E9:S9" si="0">E10+E47+E24</f>
        <v>0</v>
      </c>
      <c r="F9" s="25">
        <f>F10+F47+F24</f>
        <v>121927770</v>
      </c>
      <c r="G9" s="25">
        <f t="shared" ref="G9:Q9" si="1">G10+G47+G24</f>
        <v>395050284</v>
      </c>
      <c r="H9" s="25">
        <f t="shared" si="1"/>
        <v>432899692</v>
      </c>
      <c r="I9" s="25">
        <f t="shared" si="1"/>
        <v>528860215</v>
      </c>
      <c r="J9" s="25">
        <f t="shared" si="1"/>
        <v>558301814</v>
      </c>
      <c r="K9" s="25">
        <f t="shared" si="1"/>
        <v>964963152</v>
      </c>
      <c r="L9" s="25">
        <f t="shared" si="1"/>
        <v>529686019</v>
      </c>
      <c r="M9" s="25">
        <f t="shared" si="1"/>
        <v>787318795</v>
      </c>
      <c r="N9" s="25">
        <f t="shared" si="1"/>
        <v>747392327</v>
      </c>
      <c r="O9" s="25">
        <f t="shared" si="1"/>
        <v>903703868</v>
      </c>
      <c r="P9" s="25">
        <f t="shared" si="1"/>
        <v>664387324</v>
      </c>
      <c r="Q9" s="25">
        <f t="shared" si="1"/>
        <v>1045853201</v>
      </c>
      <c r="R9" s="25">
        <f t="shared" si="0"/>
        <v>0</v>
      </c>
      <c r="S9" s="25">
        <f t="shared" si="0"/>
        <v>0</v>
      </c>
      <c r="T9" s="25">
        <f t="shared" ref="T9:T50" si="2">SUM(F9:Q9)</f>
        <v>7680344461</v>
      </c>
      <c r="U9" s="25">
        <f>U10+U47+U24</f>
        <v>1371195264</v>
      </c>
      <c r="V9" s="26">
        <f t="shared" ref="V9:V51" si="3">D9-T9</f>
        <v>1607896569</v>
      </c>
      <c r="W9" s="19"/>
    </row>
    <row r="10" spans="1:35" s="7" customFormat="1" x14ac:dyDescent="0.2">
      <c r="A10" s="34">
        <v>381</v>
      </c>
      <c r="B10" s="24" t="s">
        <v>23</v>
      </c>
      <c r="C10" s="25">
        <f>SUM(C11:C13)+SUM(C15:C18)</f>
        <v>8185504735</v>
      </c>
      <c r="D10" s="25">
        <f>SUM(D11:D13)+SUM(D15:D18)</f>
        <v>8284113602</v>
      </c>
      <c r="E10" s="25">
        <f t="shared" ref="E10:S10" si="4">SUM(E11:E13)+SUM(E15:E18)</f>
        <v>0</v>
      </c>
      <c r="F10" s="25">
        <f>SUM(F11:F13)+SUM(F15:F18)</f>
        <v>121927770</v>
      </c>
      <c r="G10" s="25">
        <f t="shared" ref="G10:H10" si="5">SUM(G11:G13)+SUM(G15:G18)</f>
        <v>395050284</v>
      </c>
      <c r="H10" s="25">
        <f t="shared" si="5"/>
        <v>431594264</v>
      </c>
      <c r="I10" s="25">
        <f t="shared" ref="I10" si="6">SUM(I11:I13)+SUM(I15:I18)</f>
        <v>519751738</v>
      </c>
      <c r="J10" s="25">
        <f t="shared" ref="J10:Q10" si="7">SUM(J11:J13)+SUM(J15:J18)</f>
        <v>558001814</v>
      </c>
      <c r="K10" s="25">
        <f t="shared" si="7"/>
        <v>529173348</v>
      </c>
      <c r="L10" s="25">
        <f t="shared" si="7"/>
        <v>666540969</v>
      </c>
      <c r="M10" s="25">
        <f t="shared" si="7"/>
        <v>590452946</v>
      </c>
      <c r="N10" s="25">
        <f t="shared" si="7"/>
        <v>715279503</v>
      </c>
      <c r="O10" s="25">
        <f t="shared" si="7"/>
        <v>759928412</v>
      </c>
      <c r="P10" s="25">
        <f t="shared" si="7"/>
        <v>634012542</v>
      </c>
      <c r="Q10" s="25">
        <f t="shared" si="7"/>
        <v>804503443</v>
      </c>
      <c r="R10" s="25">
        <f t="shared" si="4"/>
        <v>0</v>
      </c>
      <c r="S10" s="25">
        <f t="shared" si="4"/>
        <v>0</v>
      </c>
      <c r="T10" s="25">
        <f t="shared" si="2"/>
        <v>6726217033</v>
      </c>
      <c r="U10" s="25">
        <f>SUM(U11:U13)+SUM(U15:U18)</f>
        <v>1351195264</v>
      </c>
      <c r="V10" s="26">
        <f t="shared" si="3"/>
        <v>1557896569</v>
      </c>
      <c r="W10" s="19"/>
    </row>
    <row r="11" spans="1:35" x14ac:dyDescent="0.2">
      <c r="A11" s="34">
        <v>382</v>
      </c>
      <c r="B11" s="20" t="s">
        <v>24</v>
      </c>
      <c r="C11" s="21">
        <f>4995022114-27205602-100000000-59000000</f>
        <v>4808816512</v>
      </c>
      <c r="D11" s="21">
        <v>4807984440</v>
      </c>
      <c r="E11" s="21">
        <v>0</v>
      </c>
      <c r="F11" s="21">
        <v>33418631</v>
      </c>
      <c r="G11" s="21">
        <v>320065719</v>
      </c>
      <c r="H11" s="21">
        <v>331497305</v>
      </c>
      <c r="I11" s="21">
        <v>357675193</v>
      </c>
      <c r="J11" s="21">
        <v>382864803</v>
      </c>
      <c r="K11" s="21">
        <v>318176715</v>
      </c>
      <c r="L11" s="21">
        <v>400649338</v>
      </c>
      <c r="M11" s="21">
        <v>388781176</v>
      </c>
      <c r="N11" s="21">
        <v>486777470</v>
      </c>
      <c r="O11" s="21">
        <v>389214980</v>
      </c>
      <c r="P11" s="21">
        <v>377673015</v>
      </c>
      <c r="Q11" s="21">
        <v>442154621</v>
      </c>
      <c r="R11" s="21">
        <v>0</v>
      </c>
      <c r="S11" s="21">
        <v>0</v>
      </c>
      <c r="T11" s="21">
        <f t="shared" si="2"/>
        <v>4228948966</v>
      </c>
      <c r="U11" s="21">
        <v>844401835</v>
      </c>
      <c r="V11" s="22">
        <f t="shared" si="3"/>
        <v>579035474</v>
      </c>
      <c r="W11" s="23"/>
    </row>
    <row r="12" spans="1:35" x14ac:dyDescent="0.2">
      <c r="A12" s="34">
        <v>383</v>
      </c>
      <c r="B12" s="20" t="s">
        <v>25</v>
      </c>
      <c r="C12" s="21">
        <v>1592496000</v>
      </c>
      <c r="D12" s="21">
        <v>1543836134</v>
      </c>
      <c r="E12" s="21">
        <v>0</v>
      </c>
      <c r="F12" s="21">
        <v>13298351</v>
      </c>
      <c r="G12" s="21">
        <v>30037976</v>
      </c>
      <c r="H12" s="21">
        <v>48268493</v>
      </c>
      <c r="I12" s="21">
        <v>94907140</v>
      </c>
      <c r="J12" s="21">
        <v>63274330</v>
      </c>
      <c r="K12" s="21">
        <v>145175112</v>
      </c>
      <c r="L12" s="21">
        <v>147079243</v>
      </c>
      <c r="M12" s="21">
        <v>84809018</v>
      </c>
      <c r="N12" s="21">
        <v>102312393</v>
      </c>
      <c r="O12" s="21">
        <v>113363122</v>
      </c>
      <c r="P12" s="21">
        <v>178381285</v>
      </c>
      <c r="Q12" s="21">
        <v>98480331</v>
      </c>
      <c r="R12" s="21">
        <v>0</v>
      </c>
      <c r="S12" s="21">
        <v>0</v>
      </c>
      <c r="T12" s="21">
        <f t="shared" si="2"/>
        <v>1119386794</v>
      </c>
      <c r="U12" s="21">
        <v>368739917</v>
      </c>
      <c r="V12" s="22">
        <f t="shared" si="3"/>
        <v>424449340</v>
      </c>
      <c r="W12" s="23"/>
    </row>
    <row r="13" spans="1:35" s="7" customFormat="1" ht="28.5" x14ac:dyDescent="0.2">
      <c r="A13" s="34">
        <v>384</v>
      </c>
      <c r="B13" s="24" t="s">
        <v>26</v>
      </c>
      <c r="C13" s="25">
        <f>SUM(C14)</f>
        <v>0</v>
      </c>
      <c r="D13" s="25">
        <f>SUM(D14)</f>
        <v>0</v>
      </c>
      <c r="E13" s="25">
        <f t="shared" ref="E13:S13" si="8">SUM(E14)</f>
        <v>0</v>
      </c>
      <c r="F13" s="25">
        <f>SUM(F14)</f>
        <v>0</v>
      </c>
      <c r="G13" s="25">
        <f t="shared" ref="G13:Q13" si="9">SUM(G14)</f>
        <v>0</v>
      </c>
      <c r="H13" s="25">
        <f t="shared" si="9"/>
        <v>0</v>
      </c>
      <c r="I13" s="25">
        <f t="shared" si="9"/>
        <v>0</v>
      </c>
      <c r="J13" s="25">
        <f t="shared" si="9"/>
        <v>0</v>
      </c>
      <c r="K13" s="25">
        <f t="shared" si="9"/>
        <v>0</v>
      </c>
      <c r="L13" s="25">
        <f t="shared" si="9"/>
        <v>0</v>
      </c>
      <c r="M13" s="25">
        <f t="shared" si="9"/>
        <v>0</v>
      </c>
      <c r="N13" s="25">
        <f t="shared" si="9"/>
        <v>0</v>
      </c>
      <c r="O13" s="25">
        <f t="shared" si="9"/>
        <v>0</v>
      </c>
      <c r="P13" s="25">
        <f t="shared" si="9"/>
        <v>0</v>
      </c>
      <c r="Q13" s="25">
        <f t="shared" si="9"/>
        <v>0</v>
      </c>
      <c r="R13" s="25">
        <f t="shared" si="8"/>
        <v>0</v>
      </c>
      <c r="S13" s="25">
        <f t="shared" si="8"/>
        <v>0</v>
      </c>
      <c r="T13" s="25">
        <f t="shared" si="2"/>
        <v>0</v>
      </c>
      <c r="U13" s="25">
        <f>SUM(U14)</f>
        <v>0</v>
      </c>
      <c r="V13" s="26">
        <f t="shared" si="3"/>
        <v>0</v>
      </c>
      <c r="W13" s="19"/>
    </row>
    <row r="14" spans="1:35" x14ac:dyDescent="0.2">
      <c r="A14" s="34">
        <v>7003</v>
      </c>
      <c r="B14" s="27" t="s">
        <v>27</v>
      </c>
      <c r="C14" s="21">
        <v>0</v>
      </c>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f t="shared" si="2"/>
        <v>0</v>
      </c>
      <c r="U14" s="21">
        <v>0</v>
      </c>
      <c r="V14" s="22">
        <f t="shared" si="3"/>
        <v>0</v>
      </c>
      <c r="W14" s="23"/>
    </row>
    <row r="15" spans="1:35" x14ac:dyDescent="0.2">
      <c r="A15" s="34">
        <v>385</v>
      </c>
      <c r="B15" s="20" t="s">
        <v>28</v>
      </c>
      <c r="C15" s="21">
        <v>208020000</v>
      </c>
      <c r="D15" s="21">
        <v>209468686</v>
      </c>
      <c r="E15" s="21">
        <v>0</v>
      </c>
      <c r="F15" s="21">
        <v>10189725</v>
      </c>
      <c r="G15" s="21">
        <v>10478100</v>
      </c>
      <c r="H15" s="21">
        <v>5311100</v>
      </c>
      <c r="I15" s="21">
        <v>6435300</v>
      </c>
      <c r="J15" s="21">
        <v>5115944</v>
      </c>
      <c r="K15" s="21">
        <v>1477400</v>
      </c>
      <c r="L15" s="21">
        <v>4969437</v>
      </c>
      <c r="M15" s="21">
        <v>14444578</v>
      </c>
      <c r="N15" s="21">
        <v>10039495</v>
      </c>
      <c r="O15" s="21">
        <v>20935067</v>
      </c>
      <c r="P15" s="21">
        <v>7970843</v>
      </c>
      <c r="Q15" s="21">
        <v>15112079</v>
      </c>
      <c r="R15" s="21">
        <v>0</v>
      </c>
      <c r="S15" s="21">
        <v>0</v>
      </c>
      <c r="T15" s="21">
        <f t="shared" si="2"/>
        <v>112479068</v>
      </c>
      <c r="U15" s="21">
        <v>18688934</v>
      </c>
      <c r="V15" s="22">
        <f t="shared" si="3"/>
        <v>96989618</v>
      </c>
      <c r="W15" s="23"/>
    </row>
    <row r="16" spans="1:35" x14ac:dyDescent="0.2">
      <c r="A16" s="34">
        <v>671</v>
      </c>
      <c r="B16" s="20" t="s">
        <v>29</v>
      </c>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f t="shared" si="2"/>
        <v>0</v>
      </c>
      <c r="U16" s="21">
        <v>0</v>
      </c>
      <c r="V16" s="22">
        <f t="shared" si="3"/>
        <v>0</v>
      </c>
      <c r="W16" s="23"/>
    </row>
    <row r="17" spans="1:24" x14ac:dyDescent="0.2">
      <c r="A17" s="34">
        <v>386</v>
      </c>
      <c r="B17" s="20" t="s">
        <v>30</v>
      </c>
      <c r="C17" s="21">
        <v>412564623</v>
      </c>
      <c r="D17" s="21">
        <f>113710112+412564623</f>
        <v>526274735</v>
      </c>
      <c r="E17" s="21">
        <v>0</v>
      </c>
      <c r="F17" s="21">
        <v>0</v>
      </c>
      <c r="G17" s="21">
        <v>0</v>
      </c>
      <c r="H17" s="21">
        <v>0</v>
      </c>
      <c r="I17" s="21">
        <v>0</v>
      </c>
      <c r="J17" s="21">
        <v>21285777</v>
      </c>
      <c r="K17" s="21">
        <v>28166378</v>
      </c>
      <c r="L17" s="21">
        <v>33182644</v>
      </c>
      <c r="M17" s="21">
        <v>41592660</v>
      </c>
      <c r="N17" s="21">
        <v>40825851</v>
      </c>
      <c r="O17" s="21">
        <f>47325558+40825851</f>
        <v>88151409</v>
      </c>
      <c r="P17" s="21">
        <v>0</v>
      </c>
      <c r="Q17" s="21">
        <v>159359904</v>
      </c>
      <c r="R17" s="21">
        <v>0</v>
      </c>
      <c r="S17" s="21">
        <v>0</v>
      </c>
      <c r="T17" s="21">
        <f t="shared" si="2"/>
        <v>412564623</v>
      </c>
      <c r="U17" s="21">
        <v>0</v>
      </c>
      <c r="V17" s="22">
        <f t="shared" si="3"/>
        <v>113710112</v>
      </c>
      <c r="W17" s="23"/>
    </row>
    <row r="18" spans="1:24" s="7" customFormat="1" x14ac:dyDescent="0.2">
      <c r="A18" s="34">
        <v>387</v>
      </c>
      <c r="B18" s="24" t="s">
        <v>31</v>
      </c>
      <c r="C18" s="25">
        <f>SUM(C19:C23)</f>
        <v>1163607600</v>
      </c>
      <c r="D18" s="25">
        <f>SUM(D19:D23)</f>
        <v>1196549607</v>
      </c>
      <c r="E18" s="25">
        <f t="shared" ref="E18:S18" si="10">SUM(E19:E23)</f>
        <v>0</v>
      </c>
      <c r="F18" s="25">
        <f>SUM(F19:F23)</f>
        <v>65021063</v>
      </c>
      <c r="G18" s="25">
        <f t="shared" ref="G18:Q18" si="11">SUM(G19:G23)</f>
        <v>34468489</v>
      </c>
      <c r="H18" s="25">
        <f t="shared" si="11"/>
        <v>46517366</v>
      </c>
      <c r="I18" s="25">
        <f t="shared" si="11"/>
        <v>60734105</v>
      </c>
      <c r="J18" s="25">
        <f t="shared" si="11"/>
        <v>85460960</v>
      </c>
      <c r="K18" s="25">
        <f t="shared" si="11"/>
        <v>36177743</v>
      </c>
      <c r="L18" s="25">
        <f t="shared" si="11"/>
        <v>80660307</v>
      </c>
      <c r="M18" s="25">
        <f t="shared" si="11"/>
        <v>60825514</v>
      </c>
      <c r="N18" s="25">
        <f t="shared" si="11"/>
        <v>75324294</v>
      </c>
      <c r="O18" s="25">
        <f t="shared" si="11"/>
        <v>148263834</v>
      </c>
      <c r="P18" s="25">
        <f t="shared" si="11"/>
        <v>69987399</v>
      </c>
      <c r="Q18" s="25">
        <f t="shared" si="11"/>
        <v>89396508</v>
      </c>
      <c r="R18" s="25">
        <f t="shared" si="10"/>
        <v>0</v>
      </c>
      <c r="S18" s="25">
        <f t="shared" si="10"/>
        <v>0</v>
      </c>
      <c r="T18" s="25">
        <f t="shared" si="2"/>
        <v>852837582</v>
      </c>
      <c r="U18" s="25">
        <f>SUM(U19:U23)</f>
        <v>119364578</v>
      </c>
      <c r="V18" s="26">
        <f t="shared" si="3"/>
        <v>343712025</v>
      </c>
      <c r="W18" s="19"/>
    </row>
    <row r="19" spans="1:24" x14ac:dyDescent="0.2">
      <c r="A19" s="34">
        <v>2693</v>
      </c>
      <c r="B19" s="20" t="s">
        <v>32</v>
      </c>
      <c r="C19" s="21">
        <v>0</v>
      </c>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f t="shared" si="2"/>
        <v>0</v>
      </c>
      <c r="U19" s="21">
        <v>0</v>
      </c>
      <c r="V19" s="22">
        <f t="shared" si="3"/>
        <v>0</v>
      </c>
      <c r="W19" s="23"/>
      <c r="X19" s="2"/>
    </row>
    <row r="20" spans="1:24" x14ac:dyDescent="0.2">
      <c r="A20" s="34">
        <v>2694</v>
      </c>
      <c r="B20" s="20" t="s">
        <v>33</v>
      </c>
      <c r="C20" s="21">
        <f>78000000+24000000+100000000+59000000+35753539</f>
        <v>296753539</v>
      </c>
      <c r="D20" s="21">
        <v>296753539</v>
      </c>
      <c r="E20" s="21">
        <v>0</v>
      </c>
      <c r="F20" s="21">
        <v>32506360</v>
      </c>
      <c r="G20" s="21">
        <v>24232120</v>
      </c>
      <c r="H20" s="21">
        <v>22428260</v>
      </c>
      <c r="I20" s="21">
        <v>23385500</v>
      </c>
      <c r="J20" s="21">
        <v>21196550</v>
      </c>
      <c r="K20" s="21">
        <v>26326570</v>
      </c>
      <c r="L20" s="21">
        <v>27081150</v>
      </c>
      <c r="M20" s="21">
        <v>24339018</v>
      </c>
      <c r="N20" s="21">
        <v>23934770</v>
      </c>
      <c r="O20" s="21">
        <v>25337500</v>
      </c>
      <c r="P20" s="21">
        <v>22848675</v>
      </c>
      <c r="Q20" s="21">
        <v>22405866</v>
      </c>
      <c r="R20" s="21">
        <v>0</v>
      </c>
      <c r="S20" s="21">
        <v>0</v>
      </c>
      <c r="T20" s="21">
        <f t="shared" si="2"/>
        <v>296022339</v>
      </c>
      <c r="U20" s="21">
        <v>10558050</v>
      </c>
      <c r="V20" s="22">
        <f t="shared" si="3"/>
        <v>731200</v>
      </c>
      <c r="W20" s="23"/>
    </row>
    <row r="21" spans="1:24" ht="28.5" x14ac:dyDescent="0.2">
      <c r="A21" s="34">
        <v>10160</v>
      </c>
      <c r="B21" s="20" t="s">
        <v>34</v>
      </c>
      <c r="C21" s="21">
        <v>0</v>
      </c>
      <c r="D21" s="21">
        <v>230355485</v>
      </c>
      <c r="E21" s="21">
        <v>0</v>
      </c>
      <c r="F21" s="21">
        <v>0</v>
      </c>
      <c r="G21" s="21">
        <v>0</v>
      </c>
      <c r="H21" s="21">
        <v>0</v>
      </c>
      <c r="I21" s="21">
        <v>0</v>
      </c>
      <c r="J21" s="21">
        <v>0</v>
      </c>
      <c r="K21" s="21">
        <v>0</v>
      </c>
      <c r="L21" s="21">
        <v>0</v>
      </c>
      <c r="M21" s="21">
        <v>0</v>
      </c>
      <c r="N21" s="21">
        <v>0</v>
      </c>
      <c r="O21" s="21">
        <v>23906661</v>
      </c>
      <c r="P21" s="21">
        <v>0</v>
      </c>
      <c r="Q21" s="21">
        <v>0</v>
      </c>
      <c r="R21" s="21">
        <v>0</v>
      </c>
      <c r="S21" s="21">
        <v>0</v>
      </c>
      <c r="T21" s="21">
        <f t="shared" si="2"/>
        <v>23906661</v>
      </c>
      <c r="U21" s="21">
        <v>0</v>
      </c>
      <c r="V21" s="22">
        <f t="shared" si="3"/>
        <v>206448824</v>
      </c>
      <c r="W21" s="23"/>
    </row>
    <row r="22" spans="1:24" x14ac:dyDescent="0.2">
      <c r="A22" s="34">
        <v>10257</v>
      </c>
      <c r="B22" s="28" t="s">
        <v>91</v>
      </c>
      <c r="C22" s="21">
        <v>0</v>
      </c>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f t="shared" ref="T22" si="12">SUM(F22:Q22)</f>
        <v>0</v>
      </c>
      <c r="U22" s="21">
        <v>0</v>
      </c>
      <c r="V22" s="22">
        <f t="shared" ref="V22" si="13">D22-T22</f>
        <v>0</v>
      </c>
      <c r="W22" s="23"/>
    </row>
    <row r="23" spans="1:24" x14ac:dyDescent="0.2">
      <c r="A23" s="34">
        <v>2695</v>
      </c>
      <c r="B23" s="20" t="s">
        <v>35</v>
      </c>
      <c r="C23" s="21">
        <f>902607600-35753539</f>
        <v>866854061</v>
      </c>
      <c r="D23" s="21">
        <v>669440583</v>
      </c>
      <c r="E23" s="21">
        <v>0</v>
      </c>
      <c r="F23" s="21">
        <v>32514703</v>
      </c>
      <c r="G23" s="21">
        <v>10236369</v>
      </c>
      <c r="H23" s="21">
        <v>24089106</v>
      </c>
      <c r="I23" s="21">
        <v>37348605</v>
      </c>
      <c r="J23" s="21">
        <v>64264410</v>
      </c>
      <c r="K23" s="21">
        <v>9851173</v>
      </c>
      <c r="L23" s="21">
        <v>53579157</v>
      </c>
      <c r="M23" s="21">
        <v>36486496</v>
      </c>
      <c r="N23" s="21">
        <v>51389524</v>
      </c>
      <c r="O23" s="21">
        <v>99019673</v>
      </c>
      <c r="P23" s="21">
        <v>47138724</v>
      </c>
      <c r="Q23" s="21">
        <v>66990642</v>
      </c>
      <c r="R23" s="21">
        <v>0</v>
      </c>
      <c r="S23" s="21">
        <v>0</v>
      </c>
      <c r="T23" s="21">
        <f t="shared" si="2"/>
        <v>532908582</v>
      </c>
      <c r="U23" s="21">
        <v>108806528</v>
      </c>
      <c r="V23" s="22">
        <f t="shared" si="3"/>
        <v>136532001</v>
      </c>
      <c r="W23" s="23"/>
    </row>
    <row r="24" spans="1:24" s="7" customFormat="1" x14ac:dyDescent="0.2">
      <c r="A24" s="34">
        <v>388</v>
      </c>
      <c r="B24" s="24" t="s">
        <v>36</v>
      </c>
      <c r="C24" s="25">
        <f>C25+C36+C42</f>
        <v>976921826</v>
      </c>
      <c r="D24" s="25">
        <f>D25+D36+D42</f>
        <v>976921826</v>
      </c>
      <c r="E24" s="25">
        <f t="shared" ref="E24:S24" si="14">E25+E36+E42</f>
        <v>0</v>
      </c>
      <c r="F24" s="25">
        <f>F25+F36+F42</f>
        <v>0</v>
      </c>
      <c r="G24" s="25">
        <f t="shared" ref="G24:Q24" si="15">G25+G36+G42</f>
        <v>0</v>
      </c>
      <c r="H24" s="25">
        <f t="shared" si="15"/>
        <v>0</v>
      </c>
      <c r="I24" s="25">
        <f t="shared" si="15"/>
        <v>0</v>
      </c>
      <c r="J24" s="25">
        <f t="shared" si="15"/>
        <v>0</v>
      </c>
      <c r="K24" s="25">
        <f t="shared" si="15"/>
        <v>434900894</v>
      </c>
      <c r="L24" s="25">
        <f t="shared" si="15"/>
        <v>-136854950</v>
      </c>
      <c r="M24" s="25">
        <f t="shared" si="15"/>
        <v>196865849</v>
      </c>
      <c r="N24" s="25">
        <f t="shared" si="15"/>
        <v>20097388</v>
      </c>
      <c r="O24" s="25">
        <f t="shared" si="15"/>
        <v>142710692</v>
      </c>
      <c r="P24" s="25">
        <f t="shared" si="15"/>
        <v>28123692</v>
      </c>
      <c r="Q24" s="25">
        <f t="shared" si="15"/>
        <v>241078261</v>
      </c>
      <c r="R24" s="25">
        <f t="shared" si="14"/>
        <v>0</v>
      </c>
      <c r="S24" s="25">
        <f t="shared" si="14"/>
        <v>0</v>
      </c>
      <c r="T24" s="25">
        <f t="shared" si="2"/>
        <v>926921826</v>
      </c>
      <c r="U24" s="25">
        <f>U25+U36+U42</f>
        <v>20000000</v>
      </c>
      <c r="V24" s="26">
        <f t="shared" si="3"/>
        <v>50000000</v>
      </c>
      <c r="W24" s="19"/>
    </row>
    <row r="25" spans="1:24" s="7" customFormat="1" x14ac:dyDescent="0.2">
      <c r="A25" s="34">
        <v>2696</v>
      </c>
      <c r="B25" s="24" t="s">
        <v>37</v>
      </c>
      <c r="C25" s="25">
        <f>SUM(C26:C35)</f>
        <v>136854950</v>
      </c>
      <c r="D25" s="25">
        <f>SUM(D26:D35)</f>
        <v>136854950</v>
      </c>
      <c r="E25" s="25">
        <f t="shared" ref="E25:S25" si="16">SUM(E26:E35)</f>
        <v>0</v>
      </c>
      <c r="F25" s="25">
        <f>SUM(F26:F35)</f>
        <v>0</v>
      </c>
      <c r="G25" s="25">
        <f t="shared" ref="G25:Q25" si="17">SUM(G26:G35)</f>
        <v>0</v>
      </c>
      <c r="H25" s="25">
        <f t="shared" si="17"/>
        <v>0</v>
      </c>
      <c r="I25" s="25">
        <f t="shared" si="17"/>
        <v>0</v>
      </c>
      <c r="J25" s="25">
        <f t="shared" si="17"/>
        <v>0</v>
      </c>
      <c r="K25" s="25">
        <f t="shared" si="17"/>
        <v>136854950</v>
      </c>
      <c r="L25" s="25">
        <f t="shared" si="17"/>
        <v>0</v>
      </c>
      <c r="M25" s="25">
        <f t="shared" si="17"/>
        <v>0</v>
      </c>
      <c r="N25" s="25">
        <f t="shared" si="17"/>
        <v>0</v>
      </c>
      <c r="O25" s="25">
        <f t="shared" si="17"/>
        <v>0</v>
      </c>
      <c r="P25" s="25">
        <f t="shared" si="17"/>
        <v>0</v>
      </c>
      <c r="Q25" s="25">
        <f t="shared" si="17"/>
        <v>0</v>
      </c>
      <c r="R25" s="25">
        <f t="shared" si="16"/>
        <v>0</v>
      </c>
      <c r="S25" s="25">
        <f t="shared" si="16"/>
        <v>0</v>
      </c>
      <c r="T25" s="25">
        <f t="shared" si="2"/>
        <v>136854950</v>
      </c>
      <c r="U25" s="25">
        <f>SUM(U26:U35)</f>
        <v>0</v>
      </c>
      <c r="V25" s="26">
        <f t="shared" si="3"/>
        <v>0</v>
      </c>
      <c r="W25" s="19"/>
    </row>
    <row r="26" spans="1:24" ht="28.5" x14ac:dyDescent="0.2">
      <c r="A26" s="34">
        <v>2697</v>
      </c>
      <c r="B26" s="20" t="s">
        <v>38</v>
      </c>
      <c r="C26" s="21">
        <v>0</v>
      </c>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f t="shared" si="2"/>
        <v>0</v>
      </c>
      <c r="U26" s="21">
        <v>0</v>
      </c>
      <c r="V26" s="22">
        <f t="shared" si="3"/>
        <v>0</v>
      </c>
      <c r="W26" s="23"/>
    </row>
    <row r="27" spans="1:24" ht="28.5" x14ac:dyDescent="0.2">
      <c r="A27" s="34">
        <v>2698</v>
      </c>
      <c r="B27" s="20" t="s">
        <v>39</v>
      </c>
      <c r="C27" s="21">
        <v>0</v>
      </c>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f t="shared" si="2"/>
        <v>0</v>
      </c>
      <c r="U27" s="21">
        <v>0</v>
      </c>
      <c r="V27" s="22">
        <f t="shared" si="3"/>
        <v>0</v>
      </c>
      <c r="W27" s="23"/>
    </row>
    <row r="28" spans="1:24" x14ac:dyDescent="0.2">
      <c r="A28" s="34">
        <v>7255</v>
      </c>
      <c r="B28" s="20" t="s">
        <v>40</v>
      </c>
      <c r="C28" s="21">
        <v>0</v>
      </c>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f t="shared" si="2"/>
        <v>0</v>
      </c>
      <c r="U28" s="21">
        <v>0</v>
      </c>
      <c r="V28" s="22">
        <f t="shared" si="3"/>
        <v>0</v>
      </c>
      <c r="W28" s="23"/>
    </row>
    <row r="29" spans="1:24" ht="28.5" x14ac:dyDescent="0.2">
      <c r="A29" s="34">
        <v>7339</v>
      </c>
      <c r="B29" s="20" t="s">
        <v>41</v>
      </c>
      <c r="C29" s="21">
        <v>0</v>
      </c>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f t="shared" si="2"/>
        <v>0</v>
      </c>
      <c r="U29" s="21">
        <v>0</v>
      </c>
      <c r="V29" s="22">
        <f t="shared" si="3"/>
        <v>0</v>
      </c>
      <c r="W29" s="23"/>
    </row>
    <row r="30" spans="1:24" s="44" customFormat="1" ht="28.5" x14ac:dyDescent="0.2">
      <c r="A30" s="39">
        <v>10381</v>
      </c>
      <c r="B30" s="40" t="s">
        <v>94</v>
      </c>
      <c r="C30" s="41">
        <v>0</v>
      </c>
      <c r="D30" s="41">
        <v>0</v>
      </c>
      <c r="E30" s="41">
        <v>0</v>
      </c>
      <c r="F30" s="41">
        <v>0</v>
      </c>
      <c r="G30" s="41">
        <v>0</v>
      </c>
      <c r="H30" s="41">
        <v>0</v>
      </c>
      <c r="I30" s="41">
        <v>0</v>
      </c>
      <c r="J30" s="41">
        <v>0</v>
      </c>
      <c r="K30" s="41">
        <v>0</v>
      </c>
      <c r="L30" s="41">
        <v>0</v>
      </c>
      <c r="M30" s="41">
        <v>0</v>
      </c>
      <c r="N30" s="41">
        <v>0</v>
      </c>
      <c r="O30" s="41">
        <v>0</v>
      </c>
      <c r="P30" s="41">
        <v>0</v>
      </c>
      <c r="Q30" s="41">
        <v>0</v>
      </c>
      <c r="R30" s="41">
        <v>0</v>
      </c>
      <c r="S30" s="41">
        <v>0</v>
      </c>
      <c r="T30" s="41">
        <f t="shared" ref="T30:T34" si="18">SUM(F30:Q30)</f>
        <v>0</v>
      </c>
      <c r="U30" s="41">
        <v>0</v>
      </c>
      <c r="V30" s="42">
        <f t="shared" si="3"/>
        <v>0</v>
      </c>
      <c r="W30" s="43"/>
    </row>
    <row r="31" spans="1:24" s="44" customFormat="1" x14ac:dyDescent="0.2">
      <c r="A31" s="39">
        <v>10382</v>
      </c>
      <c r="B31" s="40" t="s">
        <v>95</v>
      </c>
      <c r="C31" s="41">
        <v>0</v>
      </c>
      <c r="D31" s="41">
        <v>0</v>
      </c>
      <c r="E31" s="41">
        <v>0</v>
      </c>
      <c r="F31" s="41">
        <v>0</v>
      </c>
      <c r="G31" s="41">
        <v>0</v>
      </c>
      <c r="H31" s="41">
        <v>0</v>
      </c>
      <c r="I31" s="41">
        <v>0</v>
      </c>
      <c r="J31" s="41">
        <v>0</v>
      </c>
      <c r="K31" s="41">
        <v>0</v>
      </c>
      <c r="L31" s="41">
        <v>0</v>
      </c>
      <c r="M31" s="41">
        <v>0</v>
      </c>
      <c r="N31" s="41">
        <v>0</v>
      </c>
      <c r="O31" s="41">
        <v>0</v>
      </c>
      <c r="P31" s="41">
        <v>0</v>
      </c>
      <c r="Q31" s="41">
        <v>0</v>
      </c>
      <c r="R31" s="41">
        <v>0</v>
      </c>
      <c r="S31" s="41">
        <v>0</v>
      </c>
      <c r="T31" s="41">
        <f t="shared" si="18"/>
        <v>0</v>
      </c>
      <c r="U31" s="41">
        <v>0</v>
      </c>
      <c r="V31" s="42">
        <f t="shared" si="3"/>
        <v>0</v>
      </c>
      <c r="W31" s="43"/>
    </row>
    <row r="32" spans="1:24" s="44" customFormat="1" ht="28.5" x14ac:dyDescent="0.2">
      <c r="A32" s="39">
        <v>10383</v>
      </c>
      <c r="B32" s="40" t="s">
        <v>96</v>
      </c>
      <c r="C32" s="41">
        <v>136854950</v>
      </c>
      <c r="D32" s="41">
        <v>136854950</v>
      </c>
      <c r="E32" s="41">
        <v>0</v>
      </c>
      <c r="F32" s="41">
        <v>0</v>
      </c>
      <c r="G32" s="41">
        <v>0</v>
      </c>
      <c r="H32" s="41">
        <v>0</v>
      </c>
      <c r="I32" s="41">
        <v>0</v>
      </c>
      <c r="J32" s="41">
        <v>0</v>
      </c>
      <c r="K32" s="41">
        <v>136854950</v>
      </c>
      <c r="L32" s="41">
        <v>0</v>
      </c>
      <c r="M32" s="41">
        <v>0</v>
      </c>
      <c r="N32" s="41">
        <v>0</v>
      </c>
      <c r="O32" s="41">
        <v>0</v>
      </c>
      <c r="P32" s="41">
        <v>0</v>
      </c>
      <c r="Q32" s="41">
        <v>0</v>
      </c>
      <c r="R32" s="41">
        <v>0</v>
      </c>
      <c r="S32" s="41">
        <v>0</v>
      </c>
      <c r="T32" s="41">
        <f t="shared" si="18"/>
        <v>136854950</v>
      </c>
      <c r="U32" s="41">
        <v>0</v>
      </c>
      <c r="V32" s="42">
        <f t="shared" si="3"/>
        <v>0</v>
      </c>
      <c r="W32" s="43"/>
    </row>
    <row r="33" spans="1:23" s="44" customFormat="1" ht="28.5" x14ac:dyDescent="0.2">
      <c r="A33" s="39">
        <v>10384</v>
      </c>
      <c r="B33" s="40" t="s">
        <v>97</v>
      </c>
      <c r="C33" s="41">
        <v>0</v>
      </c>
      <c r="D33" s="41">
        <v>0</v>
      </c>
      <c r="E33" s="41">
        <v>0</v>
      </c>
      <c r="F33" s="41">
        <v>0</v>
      </c>
      <c r="G33" s="41">
        <v>0</v>
      </c>
      <c r="H33" s="41">
        <v>0</v>
      </c>
      <c r="I33" s="41">
        <v>0</v>
      </c>
      <c r="J33" s="41">
        <v>0</v>
      </c>
      <c r="K33" s="41">
        <v>0</v>
      </c>
      <c r="L33" s="41">
        <v>0</v>
      </c>
      <c r="M33" s="41">
        <v>0</v>
      </c>
      <c r="N33" s="41">
        <v>0</v>
      </c>
      <c r="O33" s="41">
        <v>0</v>
      </c>
      <c r="P33" s="41">
        <v>0</v>
      </c>
      <c r="Q33" s="41">
        <v>0</v>
      </c>
      <c r="R33" s="41">
        <v>0</v>
      </c>
      <c r="S33" s="41">
        <v>0</v>
      </c>
      <c r="T33" s="41">
        <f t="shared" si="18"/>
        <v>0</v>
      </c>
      <c r="U33" s="41">
        <v>0</v>
      </c>
      <c r="V33" s="42">
        <f t="shared" si="3"/>
        <v>0</v>
      </c>
      <c r="W33" s="43"/>
    </row>
    <row r="34" spans="1:23" s="44" customFormat="1" x14ac:dyDescent="0.2">
      <c r="A34" s="39">
        <v>10385</v>
      </c>
      <c r="B34" s="40" t="s">
        <v>98</v>
      </c>
      <c r="C34" s="41">
        <v>0</v>
      </c>
      <c r="D34" s="41">
        <v>0</v>
      </c>
      <c r="E34" s="41">
        <v>0</v>
      </c>
      <c r="F34" s="41">
        <v>0</v>
      </c>
      <c r="G34" s="41">
        <v>0</v>
      </c>
      <c r="H34" s="41">
        <v>0</v>
      </c>
      <c r="I34" s="41">
        <v>0</v>
      </c>
      <c r="J34" s="41">
        <v>0</v>
      </c>
      <c r="K34" s="41">
        <v>0</v>
      </c>
      <c r="L34" s="41">
        <v>0</v>
      </c>
      <c r="M34" s="41">
        <v>0</v>
      </c>
      <c r="N34" s="41">
        <v>0</v>
      </c>
      <c r="O34" s="41">
        <v>0</v>
      </c>
      <c r="P34" s="41">
        <v>0</v>
      </c>
      <c r="Q34" s="41">
        <v>0</v>
      </c>
      <c r="R34" s="41">
        <v>0</v>
      </c>
      <c r="S34" s="41">
        <v>0</v>
      </c>
      <c r="T34" s="41">
        <f t="shared" si="18"/>
        <v>0</v>
      </c>
      <c r="U34" s="41">
        <v>0</v>
      </c>
      <c r="V34" s="42">
        <f t="shared" si="3"/>
        <v>0</v>
      </c>
      <c r="W34" s="43"/>
    </row>
    <row r="35" spans="1:23" ht="28.5" x14ac:dyDescent="0.2">
      <c r="A35" s="34">
        <v>2800</v>
      </c>
      <c r="B35" s="20" t="s">
        <v>42</v>
      </c>
      <c r="C35" s="21">
        <v>0</v>
      </c>
      <c r="D35" s="21">
        <v>0</v>
      </c>
      <c r="E35" s="21">
        <v>0</v>
      </c>
      <c r="F35" s="21">
        <v>0</v>
      </c>
      <c r="G35" s="21">
        <v>0</v>
      </c>
      <c r="H35" s="21">
        <v>0</v>
      </c>
      <c r="I35" s="21">
        <v>0</v>
      </c>
      <c r="J35" s="21">
        <v>0</v>
      </c>
      <c r="K35" s="21">
        <v>0</v>
      </c>
      <c r="L35" s="21">
        <v>0</v>
      </c>
      <c r="M35" s="21">
        <v>0</v>
      </c>
      <c r="N35" s="21">
        <v>0</v>
      </c>
      <c r="O35" s="21">
        <v>0</v>
      </c>
      <c r="P35" s="21">
        <v>0</v>
      </c>
      <c r="Q35" s="21">
        <v>0</v>
      </c>
      <c r="R35" s="21">
        <v>0</v>
      </c>
      <c r="S35" s="21">
        <v>0</v>
      </c>
      <c r="T35" s="21">
        <f t="shared" si="2"/>
        <v>0</v>
      </c>
      <c r="U35" s="21">
        <v>0</v>
      </c>
      <c r="V35" s="22">
        <f t="shared" si="3"/>
        <v>0</v>
      </c>
      <c r="W35" s="23"/>
    </row>
    <row r="36" spans="1:23" s="7" customFormat="1" ht="28.5" x14ac:dyDescent="0.2">
      <c r="A36" s="34">
        <v>2801</v>
      </c>
      <c r="B36" s="24" t="s">
        <v>43</v>
      </c>
      <c r="C36" s="25">
        <f>SUM(C37:C41)</f>
        <v>311382563</v>
      </c>
      <c r="D36" s="25">
        <f>SUM(D37:D41)</f>
        <v>311382563</v>
      </c>
      <c r="E36" s="25">
        <f t="shared" ref="E36:U36" si="19">SUM(E37:E41)</f>
        <v>0</v>
      </c>
      <c r="F36" s="25">
        <f t="shared" si="19"/>
        <v>0</v>
      </c>
      <c r="G36" s="25">
        <f t="shared" si="19"/>
        <v>0</v>
      </c>
      <c r="H36" s="25">
        <f t="shared" si="19"/>
        <v>0</v>
      </c>
      <c r="I36" s="25">
        <f t="shared" si="19"/>
        <v>0</v>
      </c>
      <c r="J36" s="25">
        <f t="shared" si="19"/>
        <v>0</v>
      </c>
      <c r="K36" s="25">
        <f t="shared" si="19"/>
        <v>298045944</v>
      </c>
      <c r="L36" s="25">
        <f t="shared" si="19"/>
        <v>-136854950</v>
      </c>
      <c r="M36" s="25">
        <f t="shared" si="19"/>
        <v>0</v>
      </c>
      <c r="N36" s="25">
        <f t="shared" si="19"/>
        <v>20097388</v>
      </c>
      <c r="O36" s="25">
        <f t="shared" si="19"/>
        <v>114587000</v>
      </c>
      <c r="P36" s="25">
        <f t="shared" si="19"/>
        <v>0</v>
      </c>
      <c r="Q36" s="25">
        <f t="shared" si="19"/>
        <v>15507181</v>
      </c>
      <c r="R36" s="25">
        <f t="shared" si="19"/>
        <v>0</v>
      </c>
      <c r="S36" s="25">
        <f t="shared" si="19"/>
        <v>0</v>
      </c>
      <c r="T36" s="25">
        <f t="shared" si="19"/>
        <v>311382563</v>
      </c>
      <c r="U36" s="25">
        <f t="shared" si="19"/>
        <v>0</v>
      </c>
      <c r="V36" s="26">
        <f t="shared" si="3"/>
        <v>0</v>
      </c>
      <c r="W36" s="19"/>
    </row>
    <row r="37" spans="1:23" ht="28.5" x14ac:dyDescent="0.2">
      <c r="A37" s="34">
        <v>7049</v>
      </c>
      <c r="B37" s="20" t="s">
        <v>44</v>
      </c>
      <c r="C37" s="21">
        <v>0</v>
      </c>
      <c r="D37" s="21">
        <v>0</v>
      </c>
      <c r="E37" s="21">
        <v>0</v>
      </c>
      <c r="F37" s="21">
        <v>0</v>
      </c>
      <c r="G37" s="21">
        <v>0</v>
      </c>
      <c r="H37" s="21">
        <v>0</v>
      </c>
      <c r="I37" s="21">
        <v>0</v>
      </c>
      <c r="J37" s="21">
        <v>0</v>
      </c>
      <c r="K37" s="21">
        <v>0</v>
      </c>
      <c r="L37" s="21">
        <v>0</v>
      </c>
      <c r="M37" s="21">
        <v>0</v>
      </c>
      <c r="N37" s="21">
        <v>0</v>
      </c>
      <c r="O37" s="21">
        <v>0</v>
      </c>
      <c r="P37" s="21">
        <v>0</v>
      </c>
      <c r="Q37" s="21">
        <v>0</v>
      </c>
      <c r="R37" s="21">
        <v>0</v>
      </c>
      <c r="S37" s="21">
        <v>0</v>
      </c>
      <c r="T37" s="21">
        <f t="shared" si="2"/>
        <v>0</v>
      </c>
      <c r="U37" s="21">
        <v>0</v>
      </c>
      <c r="V37" s="22">
        <f t="shared" si="3"/>
        <v>0</v>
      </c>
      <c r="W37" s="23"/>
    </row>
    <row r="38" spans="1:23" ht="28.5" x14ac:dyDescent="0.2">
      <c r="A38" s="34">
        <v>7256</v>
      </c>
      <c r="B38" s="20" t="s">
        <v>45</v>
      </c>
      <c r="C38" s="21">
        <v>0</v>
      </c>
      <c r="D38" s="21">
        <v>0</v>
      </c>
      <c r="E38" s="21">
        <v>0</v>
      </c>
      <c r="F38" s="21">
        <v>0</v>
      </c>
      <c r="G38" s="21">
        <v>0</v>
      </c>
      <c r="H38" s="21">
        <v>0</v>
      </c>
      <c r="I38" s="21">
        <v>0</v>
      </c>
      <c r="J38" s="21">
        <v>0</v>
      </c>
      <c r="K38" s="21">
        <v>0</v>
      </c>
      <c r="L38" s="21">
        <v>0</v>
      </c>
      <c r="M38" s="21">
        <v>0</v>
      </c>
      <c r="N38" s="21">
        <v>0</v>
      </c>
      <c r="O38" s="21">
        <v>0</v>
      </c>
      <c r="P38" s="21">
        <v>0</v>
      </c>
      <c r="Q38" s="21">
        <v>0</v>
      </c>
      <c r="R38" s="21">
        <v>0</v>
      </c>
      <c r="S38" s="21">
        <v>0</v>
      </c>
      <c r="T38" s="21">
        <f t="shared" si="2"/>
        <v>0</v>
      </c>
      <c r="U38" s="21">
        <v>0</v>
      </c>
      <c r="V38" s="22">
        <f t="shared" si="3"/>
        <v>0</v>
      </c>
      <c r="W38" s="23"/>
    </row>
    <row r="39" spans="1:23" ht="28.5" x14ac:dyDescent="0.2">
      <c r="A39" s="34">
        <v>2803</v>
      </c>
      <c r="B39" s="20" t="s">
        <v>46</v>
      </c>
      <c r="C39" s="21">
        <v>0</v>
      </c>
      <c r="D39" s="21">
        <v>0</v>
      </c>
      <c r="E39" s="21">
        <v>0</v>
      </c>
      <c r="F39" s="21">
        <v>0</v>
      </c>
      <c r="G39" s="21">
        <v>0</v>
      </c>
      <c r="H39" s="21">
        <v>0</v>
      </c>
      <c r="I39" s="21">
        <v>0</v>
      </c>
      <c r="J39" s="21">
        <v>0</v>
      </c>
      <c r="K39" s="21">
        <v>0</v>
      </c>
      <c r="L39" s="21">
        <v>0</v>
      </c>
      <c r="M39" s="21">
        <v>0</v>
      </c>
      <c r="N39" s="21">
        <v>0</v>
      </c>
      <c r="O39" s="21">
        <v>0</v>
      </c>
      <c r="P39" s="21">
        <v>0</v>
      </c>
      <c r="Q39" s="21">
        <v>0</v>
      </c>
      <c r="R39" s="21">
        <v>0</v>
      </c>
      <c r="S39" s="21">
        <v>0</v>
      </c>
      <c r="T39" s="21">
        <f t="shared" si="2"/>
        <v>0</v>
      </c>
      <c r="U39" s="21">
        <v>0</v>
      </c>
      <c r="V39" s="22">
        <f t="shared" si="3"/>
        <v>0</v>
      </c>
      <c r="W39" s="23"/>
    </row>
    <row r="40" spans="1:23" x14ac:dyDescent="0.2">
      <c r="A40" s="34">
        <v>7115</v>
      </c>
      <c r="B40" s="20" t="s">
        <v>47</v>
      </c>
      <c r="C40" s="29">
        <v>196795563</v>
      </c>
      <c r="D40" s="29">
        <v>196795563</v>
      </c>
      <c r="E40" s="29">
        <v>0</v>
      </c>
      <c r="F40" s="29">
        <v>0</v>
      </c>
      <c r="G40" s="29">
        <v>0</v>
      </c>
      <c r="H40" s="29">
        <v>0</v>
      </c>
      <c r="I40" s="29">
        <v>0</v>
      </c>
      <c r="J40" s="29">
        <v>0</v>
      </c>
      <c r="K40" s="29">
        <v>161190994</v>
      </c>
      <c r="L40" s="29">
        <v>0</v>
      </c>
      <c r="M40" s="29">
        <v>0</v>
      </c>
      <c r="N40" s="29">
        <v>20097388</v>
      </c>
      <c r="O40" s="29">
        <v>0</v>
      </c>
      <c r="P40" s="29">
        <v>0</v>
      </c>
      <c r="Q40" s="29">
        <v>15507181</v>
      </c>
      <c r="R40" s="21">
        <v>0</v>
      </c>
      <c r="S40" s="21">
        <v>0</v>
      </c>
      <c r="T40" s="21">
        <f t="shared" si="2"/>
        <v>196795563</v>
      </c>
      <c r="U40" s="21">
        <v>0</v>
      </c>
      <c r="V40" s="22">
        <f t="shared" si="3"/>
        <v>0</v>
      </c>
      <c r="W40" s="23"/>
    </row>
    <row r="41" spans="1:23" ht="28.5" x14ac:dyDescent="0.2">
      <c r="A41" s="34">
        <v>2804</v>
      </c>
      <c r="B41" s="20" t="s">
        <v>48</v>
      </c>
      <c r="C41" s="21">
        <v>114587000</v>
      </c>
      <c r="D41" s="21">
        <v>114587000</v>
      </c>
      <c r="E41" s="21">
        <v>0</v>
      </c>
      <c r="F41" s="21">
        <v>0</v>
      </c>
      <c r="G41" s="21">
        <v>0</v>
      </c>
      <c r="H41" s="21">
        <v>0</v>
      </c>
      <c r="I41" s="21">
        <v>0</v>
      </c>
      <c r="J41" s="21">
        <v>0</v>
      </c>
      <c r="K41" s="21">
        <v>136854950</v>
      </c>
      <c r="L41" s="21">
        <v>-136854950</v>
      </c>
      <c r="M41" s="21">
        <v>0</v>
      </c>
      <c r="N41" s="21">
        <v>0</v>
      </c>
      <c r="O41" s="21">
        <v>114587000</v>
      </c>
      <c r="P41" s="21">
        <v>0</v>
      </c>
      <c r="Q41" s="21">
        <v>0</v>
      </c>
      <c r="R41" s="21">
        <v>0</v>
      </c>
      <c r="S41" s="21">
        <v>0</v>
      </c>
      <c r="T41" s="21">
        <f t="shared" si="2"/>
        <v>114587000</v>
      </c>
      <c r="U41" s="21">
        <v>0</v>
      </c>
      <c r="V41" s="22">
        <f t="shared" si="3"/>
        <v>0</v>
      </c>
      <c r="W41" s="23"/>
    </row>
    <row r="42" spans="1:23" s="7" customFormat="1" ht="21" customHeight="1" x14ac:dyDescent="0.2">
      <c r="A42" s="34">
        <v>2805</v>
      </c>
      <c r="B42" s="24" t="s">
        <v>49</v>
      </c>
      <c r="C42" s="25">
        <f>SUM(C43:C46)</f>
        <v>528684313</v>
      </c>
      <c r="D42" s="25">
        <f t="shared" ref="D42:U42" si="20">SUM(D43:D46)</f>
        <v>528684313</v>
      </c>
      <c r="E42" s="25">
        <f t="shared" si="20"/>
        <v>0</v>
      </c>
      <c r="F42" s="25">
        <f t="shared" si="20"/>
        <v>0</v>
      </c>
      <c r="G42" s="25">
        <f t="shared" si="20"/>
        <v>0</v>
      </c>
      <c r="H42" s="25">
        <f t="shared" si="20"/>
        <v>0</v>
      </c>
      <c r="I42" s="25">
        <f t="shared" si="20"/>
        <v>0</v>
      </c>
      <c r="J42" s="25">
        <f t="shared" si="20"/>
        <v>0</v>
      </c>
      <c r="K42" s="25">
        <f t="shared" si="20"/>
        <v>0</v>
      </c>
      <c r="L42" s="25">
        <f t="shared" si="20"/>
        <v>0</v>
      </c>
      <c r="M42" s="25">
        <f t="shared" si="20"/>
        <v>196865849</v>
      </c>
      <c r="N42" s="25">
        <f t="shared" si="20"/>
        <v>0</v>
      </c>
      <c r="O42" s="25">
        <f t="shared" si="20"/>
        <v>28123692</v>
      </c>
      <c r="P42" s="25">
        <f t="shared" si="20"/>
        <v>28123692</v>
      </c>
      <c r="Q42" s="25">
        <f t="shared" si="20"/>
        <v>225571080</v>
      </c>
      <c r="R42" s="25">
        <f t="shared" si="20"/>
        <v>0</v>
      </c>
      <c r="S42" s="25">
        <f t="shared" si="20"/>
        <v>0</v>
      </c>
      <c r="T42" s="25">
        <f t="shared" si="20"/>
        <v>478684313</v>
      </c>
      <c r="U42" s="25">
        <f t="shared" si="20"/>
        <v>20000000</v>
      </c>
      <c r="V42" s="26">
        <f t="shared" si="3"/>
        <v>50000000</v>
      </c>
      <c r="W42" s="19"/>
    </row>
    <row r="43" spans="1:23" ht="28.5" x14ac:dyDescent="0.2">
      <c r="A43" s="34">
        <v>7257</v>
      </c>
      <c r="B43" s="20" t="s">
        <v>50</v>
      </c>
      <c r="C43" s="29">
        <v>337484313</v>
      </c>
      <c r="D43" s="29">
        <v>337484313</v>
      </c>
      <c r="E43" s="29">
        <v>0</v>
      </c>
      <c r="F43" s="29">
        <v>0</v>
      </c>
      <c r="G43" s="29">
        <v>0</v>
      </c>
      <c r="H43" s="29">
        <v>0</v>
      </c>
      <c r="I43" s="29">
        <v>0</v>
      </c>
      <c r="J43" s="29">
        <v>0</v>
      </c>
      <c r="K43" s="29">
        <v>0</v>
      </c>
      <c r="L43" s="29">
        <v>0</v>
      </c>
      <c r="M43" s="29">
        <v>196865849</v>
      </c>
      <c r="N43" s="29">
        <v>0</v>
      </c>
      <c r="O43" s="29">
        <v>28123692</v>
      </c>
      <c r="P43" s="29">
        <v>28123692</v>
      </c>
      <c r="Q43" s="29">
        <f>56247388+28123692</f>
        <v>84371080</v>
      </c>
      <c r="R43" s="29">
        <v>0</v>
      </c>
      <c r="S43" s="21">
        <v>0</v>
      </c>
      <c r="T43" s="21">
        <f t="shared" si="2"/>
        <v>337484313</v>
      </c>
      <c r="U43" s="21">
        <v>20000000</v>
      </c>
      <c r="V43" s="22">
        <f t="shared" si="3"/>
        <v>0</v>
      </c>
      <c r="W43" s="23"/>
    </row>
    <row r="44" spans="1:23" ht="28.5" x14ac:dyDescent="0.2">
      <c r="A44" s="34">
        <v>2807</v>
      </c>
      <c r="B44" s="20" t="s">
        <v>51</v>
      </c>
      <c r="C44" s="21">
        <v>0</v>
      </c>
      <c r="D44" s="21">
        <v>0</v>
      </c>
      <c r="E44" s="21">
        <v>0</v>
      </c>
      <c r="F44" s="21">
        <v>0</v>
      </c>
      <c r="G44" s="21">
        <v>0</v>
      </c>
      <c r="H44" s="21">
        <v>0</v>
      </c>
      <c r="I44" s="21">
        <v>0</v>
      </c>
      <c r="J44" s="21">
        <v>0</v>
      </c>
      <c r="K44" s="21">
        <v>0</v>
      </c>
      <c r="L44" s="21">
        <v>0</v>
      </c>
      <c r="M44" s="21">
        <v>0</v>
      </c>
      <c r="N44" s="21">
        <v>0</v>
      </c>
      <c r="O44" s="21">
        <v>0</v>
      </c>
      <c r="P44" s="21">
        <v>0</v>
      </c>
      <c r="Q44" s="21">
        <v>0</v>
      </c>
      <c r="R44" s="21">
        <v>0</v>
      </c>
      <c r="S44" s="21">
        <v>0</v>
      </c>
      <c r="T44" s="21">
        <f t="shared" si="2"/>
        <v>0</v>
      </c>
      <c r="U44" s="21">
        <v>0</v>
      </c>
      <c r="V44" s="22">
        <f t="shared" si="3"/>
        <v>0</v>
      </c>
      <c r="W44" s="23"/>
    </row>
    <row r="45" spans="1:23" x14ac:dyDescent="0.2">
      <c r="A45" s="34">
        <v>10159</v>
      </c>
      <c r="B45" s="20" t="s">
        <v>52</v>
      </c>
      <c r="C45" s="21">
        <v>0</v>
      </c>
      <c r="D45" s="21">
        <v>0</v>
      </c>
      <c r="E45" s="21">
        <v>0</v>
      </c>
      <c r="F45" s="21">
        <v>0</v>
      </c>
      <c r="G45" s="21">
        <v>0</v>
      </c>
      <c r="H45" s="21">
        <v>0</v>
      </c>
      <c r="I45" s="21">
        <v>0</v>
      </c>
      <c r="J45" s="21">
        <v>0</v>
      </c>
      <c r="K45" s="21">
        <v>0</v>
      </c>
      <c r="L45" s="21">
        <v>0</v>
      </c>
      <c r="M45" s="21">
        <v>0</v>
      </c>
      <c r="N45" s="21">
        <v>0</v>
      </c>
      <c r="O45" s="21">
        <v>0</v>
      </c>
      <c r="P45" s="21">
        <v>0</v>
      </c>
      <c r="Q45" s="21">
        <v>0</v>
      </c>
      <c r="R45" s="21">
        <v>0</v>
      </c>
      <c r="S45" s="29">
        <v>0</v>
      </c>
      <c r="T45" s="21">
        <f t="shared" si="2"/>
        <v>0</v>
      </c>
      <c r="U45" s="21">
        <v>0</v>
      </c>
      <c r="V45" s="22">
        <f t="shared" si="3"/>
        <v>0</v>
      </c>
      <c r="W45" s="23"/>
    </row>
    <row r="46" spans="1:23" ht="28.5" x14ac:dyDescent="0.2">
      <c r="A46" s="34">
        <v>2808</v>
      </c>
      <c r="B46" s="27" t="s">
        <v>53</v>
      </c>
      <c r="C46" s="21">
        <v>191200000</v>
      </c>
      <c r="D46" s="21">
        <v>191200000</v>
      </c>
      <c r="E46" s="21">
        <v>0</v>
      </c>
      <c r="F46" s="21">
        <v>0</v>
      </c>
      <c r="G46" s="21">
        <v>0</v>
      </c>
      <c r="H46" s="21">
        <v>0</v>
      </c>
      <c r="I46" s="21">
        <v>0</v>
      </c>
      <c r="J46" s="21">
        <v>0</v>
      </c>
      <c r="K46" s="21">
        <v>0</v>
      </c>
      <c r="L46" s="21">
        <v>0</v>
      </c>
      <c r="M46" s="21">
        <v>0</v>
      </c>
      <c r="N46" s="21">
        <v>0</v>
      </c>
      <c r="O46" s="21">
        <v>0</v>
      </c>
      <c r="P46" s="21">
        <v>0</v>
      </c>
      <c r="Q46" s="41">
        <v>141200000</v>
      </c>
      <c r="R46" s="21">
        <v>0</v>
      </c>
      <c r="S46" s="21">
        <v>0</v>
      </c>
      <c r="T46" s="21">
        <f t="shared" si="2"/>
        <v>141200000</v>
      </c>
      <c r="U46" s="21">
        <v>0</v>
      </c>
      <c r="V46" s="22">
        <f t="shared" si="3"/>
        <v>50000000</v>
      </c>
      <c r="W46" s="23"/>
    </row>
    <row r="47" spans="1:23" x14ac:dyDescent="0.2">
      <c r="A47" s="34">
        <v>389</v>
      </c>
      <c r="B47" s="20" t="s">
        <v>54</v>
      </c>
      <c r="C47" s="21">
        <v>27205602</v>
      </c>
      <c r="D47" s="21">
        <v>27205602</v>
      </c>
      <c r="E47" s="21">
        <v>0</v>
      </c>
      <c r="F47" s="21">
        <v>0</v>
      </c>
      <c r="G47" s="21">
        <v>0</v>
      </c>
      <c r="H47" s="21">
        <v>1305428</v>
      </c>
      <c r="I47" s="21">
        <v>9108477</v>
      </c>
      <c r="J47" s="21">
        <v>300000</v>
      </c>
      <c r="K47" s="21">
        <v>888910</v>
      </c>
      <c r="L47" s="21">
        <v>0</v>
      </c>
      <c r="M47" s="21">
        <v>0</v>
      </c>
      <c r="N47" s="21">
        <v>12015436</v>
      </c>
      <c r="O47" s="21">
        <v>1064764</v>
      </c>
      <c r="P47" s="21">
        <v>2251090</v>
      </c>
      <c r="Q47" s="21">
        <v>271497</v>
      </c>
      <c r="R47" s="21">
        <v>0</v>
      </c>
      <c r="S47" s="21">
        <v>0</v>
      </c>
      <c r="T47" s="21">
        <f t="shared" si="2"/>
        <v>27205602</v>
      </c>
      <c r="U47" s="21">
        <v>0</v>
      </c>
      <c r="V47" s="22">
        <f t="shared" si="3"/>
        <v>0</v>
      </c>
      <c r="W47" s="23"/>
    </row>
    <row r="48" spans="1:23" x14ac:dyDescent="0.2">
      <c r="A48" s="34">
        <v>390</v>
      </c>
      <c r="B48" s="20" t="s">
        <v>55</v>
      </c>
      <c r="C48" s="21">
        <v>0</v>
      </c>
      <c r="D48" s="21">
        <v>0</v>
      </c>
      <c r="E48" s="21">
        <v>0</v>
      </c>
      <c r="F48" s="21">
        <v>0</v>
      </c>
      <c r="G48" s="21">
        <v>0</v>
      </c>
      <c r="H48" s="21">
        <v>0</v>
      </c>
      <c r="I48" s="21">
        <v>0</v>
      </c>
      <c r="J48" s="21">
        <v>0</v>
      </c>
      <c r="K48" s="21">
        <v>0</v>
      </c>
      <c r="L48" s="21">
        <v>0</v>
      </c>
      <c r="M48" s="21">
        <v>0</v>
      </c>
      <c r="N48" s="21">
        <v>0</v>
      </c>
      <c r="O48" s="21">
        <v>0</v>
      </c>
      <c r="P48" s="21">
        <v>0</v>
      </c>
      <c r="Q48" s="21">
        <v>0</v>
      </c>
      <c r="R48" s="21">
        <v>0</v>
      </c>
      <c r="S48" s="21">
        <v>0</v>
      </c>
      <c r="T48" s="21">
        <f t="shared" si="2"/>
        <v>0</v>
      </c>
      <c r="U48" s="21">
        <v>0</v>
      </c>
      <c r="V48" s="22">
        <f t="shared" si="3"/>
        <v>0</v>
      </c>
      <c r="W48" s="23"/>
    </row>
    <row r="49" spans="1:24" x14ac:dyDescent="0.2">
      <c r="A49" s="34">
        <v>391</v>
      </c>
      <c r="B49" s="20" t="s">
        <v>56</v>
      </c>
      <c r="C49" s="21">
        <v>0</v>
      </c>
      <c r="D49" s="21">
        <v>0</v>
      </c>
      <c r="E49" s="21">
        <v>0</v>
      </c>
      <c r="F49" s="21">
        <v>0</v>
      </c>
      <c r="G49" s="21">
        <v>0</v>
      </c>
      <c r="H49" s="21">
        <v>0</v>
      </c>
      <c r="I49" s="21">
        <v>0</v>
      </c>
      <c r="J49" s="21">
        <v>0</v>
      </c>
      <c r="K49" s="21">
        <v>0</v>
      </c>
      <c r="L49" s="21">
        <v>0</v>
      </c>
      <c r="M49" s="21">
        <v>0</v>
      </c>
      <c r="N49" s="21">
        <v>0</v>
      </c>
      <c r="O49" s="21">
        <v>0</v>
      </c>
      <c r="P49" s="21">
        <v>0</v>
      </c>
      <c r="Q49" s="21">
        <v>0</v>
      </c>
      <c r="R49" s="21">
        <v>0</v>
      </c>
      <c r="S49" s="21">
        <v>0</v>
      </c>
      <c r="T49" s="21">
        <f t="shared" si="2"/>
        <v>0</v>
      </c>
      <c r="U49" s="21">
        <v>0</v>
      </c>
      <c r="V49" s="22">
        <f t="shared" si="3"/>
        <v>0</v>
      </c>
      <c r="W49" s="23"/>
    </row>
    <row r="50" spans="1:24" x14ac:dyDescent="0.2">
      <c r="A50" s="34">
        <v>392</v>
      </c>
      <c r="B50" s="20" t="s">
        <v>57</v>
      </c>
      <c r="C50" s="21">
        <v>1783511137</v>
      </c>
      <c r="D50" s="21">
        <v>1371195264</v>
      </c>
      <c r="E50" s="21">
        <v>0</v>
      </c>
      <c r="F50" s="21">
        <v>574376141</v>
      </c>
      <c r="G50" s="21">
        <v>471936955</v>
      </c>
      <c r="H50" s="21">
        <v>69568010</v>
      </c>
      <c r="I50" s="21">
        <v>45619514</v>
      </c>
      <c r="J50" s="21">
        <v>47069880</v>
      </c>
      <c r="K50" s="21">
        <v>49796173</v>
      </c>
      <c r="L50" s="21">
        <v>15536837</v>
      </c>
      <c r="M50" s="21">
        <v>32406233</v>
      </c>
      <c r="N50" s="21">
        <v>17536361</v>
      </c>
      <c r="O50" s="21">
        <v>17078489</v>
      </c>
      <c r="P50" s="21">
        <v>24042577</v>
      </c>
      <c r="Q50" s="21">
        <v>6228094</v>
      </c>
      <c r="R50" s="21">
        <v>0</v>
      </c>
      <c r="S50" s="21">
        <v>0</v>
      </c>
      <c r="T50" s="21">
        <f t="shared" si="2"/>
        <v>1371195264</v>
      </c>
      <c r="U50" s="21">
        <v>0</v>
      </c>
      <c r="V50" s="22">
        <f t="shared" si="3"/>
        <v>0</v>
      </c>
      <c r="W50" s="23"/>
      <c r="X50" s="2"/>
    </row>
    <row r="51" spans="1:24" s="7" customFormat="1" x14ac:dyDescent="0.2">
      <c r="A51" s="34">
        <v>393</v>
      </c>
      <c r="B51" s="24" t="s">
        <v>58</v>
      </c>
      <c r="C51" s="25">
        <f>C9+C50+C49+C48+C8</f>
        <v>11526795060</v>
      </c>
      <c r="D51" s="25">
        <f t="shared" ref="D51:T51" si="21">D9+D50+D49+D48+D8</f>
        <v>11213088054</v>
      </c>
      <c r="E51" s="25">
        <f t="shared" si="21"/>
        <v>0</v>
      </c>
      <c r="F51" s="25">
        <f t="shared" si="21"/>
        <v>1249955671</v>
      </c>
      <c r="G51" s="25">
        <f t="shared" si="21"/>
        <v>866987239</v>
      </c>
      <c r="H51" s="25">
        <f t="shared" si="21"/>
        <v>502467702</v>
      </c>
      <c r="I51" s="25">
        <f t="shared" si="21"/>
        <v>574479729</v>
      </c>
      <c r="J51" s="25">
        <f t="shared" si="21"/>
        <v>605371694</v>
      </c>
      <c r="K51" s="25">
        <f t="shared" si="21"/>
        <v>1014759325</v>
      </c>
      <c r="L51" s="25">
        <f t="shared" si="21"/>
        <v>545222856</v>
      </c>
      <c r="M51" s="25">
        <f t="shared" si="21"/>
        <v>819725028</v>
      </c>
      <c r="N51" s="25">
        <f t="shared" si="21"/>
        <v>764928688</v>
      </c>
      <c r="O51" s="25">
        <f t="shared" si="21"/>
        <v>920782357</v>
      </c>
      <c r="P51" s="25">
        <f t="shared" si="21"/>
        <v>688429901</v>
      </c>
      <c r="Q51" s="25">
        <f t="shared" si="21"/>
        <v>1052081295</v>
      </c>
      <c r="R51" s="25">
        <f t="shared" si="21"/>
        <v>0</v>
      </c>
      <c r="S51" s="25">
        <f t="shared" si="21"/>
        <v>0</v>
      </c>
      <c r="T51" s="25">
        <f t="shared" si="21"/>
        <v>9605191485</v>
      </c>
      <c r="U51" s="25">
        <f>U9+U50+U49+U48+U8</f>
        <v>1371195264</v>
      </c>
      <c r="V51" s="26">
        <f t="shared" si="3"/>
        <v>1607896569</v>
      </c>
      <c r="W51" s="19"/>
      <c r="X51" s="45">
        <f>+T50-U51</f>
        <v>0</v>
      </c>
    </row>
    <row r="52" spans="1:24" s="8" customFormat="1" x14ac:dyDescent="0.2">
      <c r="A52" s="35"/>
      <c r="B52" s="30"/>
      <c r="C52" s="31"/>
      <c r="D52" s="31"/>
      <c r="E52" s="31"/>
      <c r="F52" s="31"/>
      <c r="G52" s="31"/>
      <c r="H52" s="31"/>
      <c r="I52" s="31"/>
      <c r="J52" s="31"/>
      <c r="K52" s="31"/>
      <c r="L52" s="31"/>
      <c r="M52" s="31"/>
      <c r="N52" s="31"/>
      <c r="O52" s="31"/>
      <c r="P52" s="31"/>
      <c r="Q52" s="31"/>
      <c r="R52" s="31"/>
      <c r="S52" s="31"/>
      <c r="T52" s="31"/>
      <c r="U52" s="31"/>
      <c r="V52" s="32"/>
      <c r="W52" s="33"/>
    </row>
    <row r="53" spans="1:24" x14ac:dyDescent="0.2">
      <c r="A53" s="34"/>
      <c r="B53" s="27"/>
      <c r="C53" s="29"/>
      <c r="D53" s="29"/>
      <c r="E53" s="29"/>
      <c r="F53" s="29"/>
      <c r="G53" s="29"/>
      <c r="H53" s="29"/>
      <c r="I53" s="29"/>
      <c r="J53" s="29"/>
      <c r="K53" s="29"/>
      <c r="L53" s="29"/>
      <c r="M53" s="29"/>
      <c r="N53" s="29"/>
      <c r="O53" s="29"/>
      <c r="P53" s="29"/>
      <c r="Q53" s="29"/>
      <c r="R53" s="29"/>
      <c r="S53" s="29"/>
      <c r="T53" s="29"/>
      <c r="U53" s="29"/>
      <c r="V53" s="22"/>
      <c r="W53" s="23"/>
    </row>
    <row r="54" spans="1:24" ht="76.5" x14ac:dyDescent="0.2">
      <c r="A54" s="17" t="s">
        <v>92</v>
      </c>
      <c r="B54" s="17" t="s">
        <v>0</v>
      </c>
      <c r="C54" s="18" t="s">
        <v>1</v>
      </c>
      <c r="D54" s="18" t="s">
        <v>2</v>
      </c>
      <c r="E54" s="18" t="s">
        <v>3</v>
      </c>
      <c r="F54" s="18" t="s">
        <v>4</v>
      </c>
      <c r="G54" s="18" t="s">
        <v>5</v>
      </c>
      <c r="H54" s="18" t="s">
        <v>6</v>
      </c>
      <c r="I54" s="18" t="s">
        <v>7</v>
      </c>
      <c r="J54" s="18" t="s">
        <v>8</v>
      </c>
      <c r="K54" s="18" t="s">
        <v>9</v>
      </c>
      <c r="L54" s="18" t="s">
        <v>10</v>
      </c>
      <c r="M54" s="18" t="s">
        <v>11</v>
      </c>
      <c r="N54" s="18" t="s">
        <v>12</v>
      </c>
      <c r="O54" s="18" t="s">
        <v>13</v>
      </c>
      <c r="P54" s="18" t="s">
        <v>14</v>
      </c>
      <c r="Q54" s="18" t="s">
        <v>15</v>
      </c>
      <c r="R54" s="18" t="s">
        <v>16</v>
      </c>
      <c r="S54" s="18" t="s">
        <v>17</v>
      </c>
      <c r="T54" s="18" t="s">
        <v>18</v>
      </c>
      <c r="U54" s="18" t="s">
        <v>19</v>
      </c>
      <c r="V54" s="18" t="s">
        <v>20</v>
      </c>
      <c r="W54" s="38" t="s">
        <v>59</v>
      </c>
    </row>
    <row r="55" spans="1:24" s="7" customFormat="1" x14ac:dyDescent="0.2">
      <c r="A55" s="34">
        <v>394</v>
      </c>
      <c r="B55" s="24" t="s">
        <v>60</v>
      </c>
      <c r="C55" s="25">
        <f>C56+C64+C71</f>
        <v>7840914710</v>
      </c>
      <c r="D55" s="25">
        <f t="shared" ref="D55:E55" si="22">D56+D64+D71</f>
        <v>6945228646</v>
      </c>
      <c r="E55" s="25">
        <f t="shared" si="22"/>
        <v>6583419902</v>
      </c>
      <c r="F55" s="25">
        <f t="shared" ref="F55:S55" si="23">F56+F64+F71</f>
        <v>111985215</v>
      </c>
      <c r="G55" s="25">
        <f t="shared" si="23"/>
        <v>406174102</v>
      </c>
      <c r="H55" s="25">
        <f t="shared" si="23"/>
        <v>464388133</v>
      </c>
      <c r="I55" s="25">
        <f t="shared" si="23"/>
        <v>373970718</v>
      </c>
      <c r="J55" s="25">
        <f t="shared" si="23"/>
        <v>194341363</v>
      </c>
      <c r="K55" s="25">
        <f t="shared" si="23"/>
        <v>462438393</v>
      </c>
      <c r="L55" s="25">
        <f t="shared" si="23"/>
        <v>666255003</v>
      </c>
      <c r="M55" s="25">
        <f t="shared" si="23"/>
        <v>581763569</v>
      </c>
      <c r="N55" s="25">
        <f t="shared" si="23"/>
        <v>664178047</v>
      </c>
      <c r="O55" s="25">
        <f t="shared" si="23"/>
        <v>613560463</v>
      </c>
      <c r="P55" s="25">
        <f t="shared" si="23"/>
        <v>564443742</v>
      </c>
      <c r="Q55" s="25">
        <f t="shared" si="23"/>
        <v>997103412</v>
      </c>
      <c r="R55" s="25">
        <f>R56+R64+R71</f>
        <v>0</v>
      </c>
      <c r="S55" s="25">
        <f t="shared" si="23"/>
        <v>0</v>
      </c>
      <c r="T55" s="25">
        <f>SUM(F55:Q55)</f>
        <v>6100602160</v>
      </c>
      <c r="U55" s="25">
        <f>U56+U64+U71</f>
        <v>1488502363</v>
      </c>
      <c r="V55" s="26">
        <f>+D55-E55</f>
        <v>361808744</v>
      </c>
      <c r="W55" s="19">
        <f t="shared" ref="W55:W81" si="24">+E55-T55</f>
        <v>482817742</v>
      </c>
    </row>
    <row r="56" spans="1:24" s="7" customFormat="1" x14ac:dyDescent="0.2">
      <c r="A56" s="34">
        <v>2809</v>
      </c>
      <c r="B56" s="24" t="s">
        <v>61</v>
      </c>
      <c r="C56" s="25">
        <f>C57+C63</f>
        <v>6697775503</v>
      </c>
      <c r="D56" s="25">
        <f t="shared" ref="D56:S56" si="25">D57+D63</f>
        <v>5856277092</v>
      </c>
      <c r="E56" s="25">
        <f t="shared" si="25"/>
        <v>5496955607</v>
      </c>
      <c r="F56" s="25">
        <f t="shared" si="25"/>
        <v>103510366</v>
      </c>
      <c r="G56" s="25">
        <f t="shared" si="25"/>
        <v>367608537</v>
      </c>
      <c r="H56" s="25">
        <f t="shared" si="25"/>
        <v>377275098</v>
      </c>
      <c r="I56" s="25">
        <f t="shared" si="25"/>
        <v>267622169</v>
      </c>
      <c r="J56" s="25">
        <f t="shared" si="25"/>
        <v>139603969</v>
      </c>
      <c r="K56" s="25">
        <f t="shared" si="25"/>
        <v>434129376</v>
      </c>
      <c r="L56" s="25">
        <f t="shared" si="25"/>
        <v>535573788</v>
      </c>
      <c r="M56" s="25">
        <f t="shared" si="25"/>
        <v>503846218</v>
      </c>
      <c r="N56" s="25">
        <f t="shared" si="25"/>
        <v>579251787</v>
      </c>
      <c r="O56" s="25">
        <f t="shared" si="25"/>
        <v>448224333</v>
      </c>
      <c r="P56" s="25">
        <f t="shared" si="25"/>
        <v>505460084</v>
      </c>
      <c r="Q56" s="25">
        <f t="shared" si="25"/>
        <v>864587896</v>
      </c>
      <c r="R56" s="25">
        <f t="shared" si="25"/>
        <v>0</v>
      </c>
      <c r="S56" s="25">
        <f t="shared" si="25"/>
        <v>0</v>
      </c>
      <c r="T56" s="25">
        <f t="shared" ref="T56:T80" si="26">SUM(F56:Q56)</f>
        <v>5126693621</v>
      </c>
      <c r="U56" s="25">
        <f>U57+U63</f>
        <v>1366314565</v>
      </c>
      <c r="V56" s="26">
        <f t="shared" ref="V56:V81" si="27">+D56-E56</f>
        <v>359321485</v>
      </c>
      <c r="W56" s="19">
        <f t="shared" si="24"/>
        <v>370261986</v>
      </c>
    </row>
    <row r="57" spans="1:24" s="7" customFormat="1" x14ac:dyDescent="0.2">
      <c r="A57" s="34">
        <v>395</v>
      </c>
      <c r="B57" s="24" t="s">
        <v>62</v>
      </c>
      <c r="C57" s="25">
        <f>C58+C62</f>
        <v>6075281765</v>
      </c>
      <c r="D57" s="25">
        <f t="shared" ref="D57:S57" si="28">D58+D62</f>
        <v>5233783354</v>
      </c>
      <c r="E57" s="25">
        <f t="shared" si="28"/>
        <v>5233783354</v>
      </c>
      <c r="F57" s="25">
        <f t="shared" si="28"/>
        <v>103510366</v>
      </c>
      <c r="G57" s="25">
        <f t="shared" si="28"/>
        <v>356599682</v>
      </c>
      <c r="H57" s="25">
        <f t="shared" si="28"/>
        <v>357411033</v>
      </c>
      <c r="I57" s="25">
        <f t="shared" si="28"/>
        <v>244111891</v>
      </c>
      <c r="J57" s="25">
        <f t="shared" si="28"/>
        <v>122800169</v>
      </c>
      <c r="K57" s="25">
        <f t="shared" si="28"/>
        <v>426230681</v>
      </c>
      <c r="L57" s="25">
        <f t="shared" si="28"/>
        <v>504224293</v>
      </c>
      <c r="M57" s="25">
        <f t="shared" si="28"/>
        <v>483630023</v>
      </c>
      <c r="N57" s="25">
        <f t="shared" si="28"/>
        <v>561444767</v>
      </c>
      <c r="O57" s="25">
        <f t="shared" si="28"/>
        <v>422798938</v>
      </c>
      <c r="P57" s="25">
        <f t="shared" si="28"/>
        <v>476764714</v>
      </c>
      <c r="Q57" s="25">
        <f t="shared" si="28"/>
        <v>828292201</v>
      </c>
      <c r="R57" s="25">
        <f t="shared" si="28"/>
        <v>0</v>
      </c>
      <c r="S57" s="25">
        <f t="shared" si="28"/>
        <v>0</v>
      </c>
      <c r="T57" s="25">
        <f t="shared" si="26"/>
        <v>4887818758</v>
      </c>
      <c r="U57" s="25">
        <f t="shared" ref="U57" si="29">U58+U62</f>
        <v>1350346510</v>
      </c>
      <c r="V57" s="26">
        <f t="shared" si="27"/>
        <v>0</v>
      </c>
      <c r="W57" s="19">
        <f t="shared" si="24"/>
        <v>345964596</v>
      </c>
    </row>
    <row r="58" spans="1:24" s="7" customFormat="1" x14ac:dyDescent="0.2">
      <c r="A58" s="34">
        <v>2810</v>
      </c>
      <c r="B58" s="24" t="s">
        <v>63</v>
      </c>
      <c r="C58" s="25">
        <f>SUM(C59:C61)</f>
        <v>4634025156</v>
      </c>
      <c r="D58" s="25">
        <f t="shared" ref="D58:Q58" si="30">SUM(D59:D61)</f>
        <v>4038732429</v>
      </c>
      <c r="E58" s="25">
        <f t="shared" si="30"/>
        <v>4038732429</v>
      </c>
      <c r="F58" s="25">
        <f t="shared" si="30"/>
        <v>27891166</v>
      </c>
      <c r="G58" s="25">
        <f t="shared" si="30"/>
        <v>255618534</v>
      </c>
      <c r="H58" s="25">
        <f t="shared" si="30"/>
        <v>281408773</v>
      </c>
      <c r="I58" s="25">
        <f t="shared" si="30"/>
        <v>244111891</v>
      </c>
      <c r="J58" s="25">
        <f t="shared" si="30"/>
        <v>18550668</v>
      </c>
      <c r="K58" s="25">
        <f t="shared" si="30"/>
        <v>333597640</v>
      </c>
      <c r="L58" s="25">
        <f t="shared" si="30"/>
        <v>320974985</v>
      </c>
      <c r="M58" s="25">
        <f t="shared" si="30"/>
        <v>482639780</v>
      </c>
      <c r="N58" s="25">
        <f t="shared" si="30"/>
        <v>349721177</v>
      </c>
      <c r="O58" s="25">
        <f t="shared" si="30"/>
        <v>403692559</v>
      </c>
      <c r="P58" s="25">
        <f t="shared" si="30"/>
        <v>373388513</v>
      </c>
      <c r="Q58" s="25">
        <f t="shared" si="30"/>
        <v>601172147</v>
      </c>
      <c r="R58" s="25">
        <f t="shared" ref="R58:S58" si="31">SUM(R59:R61)</f>
        <v>0</v>
      </c>
      <c r="S58" s="25">
        <f t="shared" si="31"/>
        <v>0</v>
      </c>
      <c r="T58" s="25">
        <f t="shared" si="26"/>
        <v>3692767833</v>
      </c>
      <c r="U58" s="25">
        <f t="shared" ref="U58" si="32">SUM(U59:U61)</f>
        <v>1064699207</v>
      </c>
      <c r="V58" s="26">
        <f t="shared" si="27"/>
        <v>0</v>
      </c>
      <c r="W58" s="19">
        <f t="shared" si="24"/>
        <v>345964596</v>
      </c>
    </row>
    <row r="59" spans="1:24" x14ac:dyDescent="0.2">
      <c r="A59" s="34">
        <v>906</v>
      </c>
      <c r="B59" s="20" t="s">
        <v>64</v>
      </c>
      <c r="C59" s="21">
        <f>3320283553-17862940</f>
        <v>3302420613</v>
      </c>
      <c r="D59" s="21">
        <f>2497644922+205549517+61677925+2802820+9302353+1443896</f>
        <v>2778421433</v>
      </c>
      <c r="E59" s="21">
        <v>2778421433</v>
      </c>
      <c r="F59" s="21">
        <v>8351134</v>
      </c>
      <c r="G59" s="21">
        <v>217003589</v>
      </c>
      <c r="H59" s="21">
        <v>222626335</v>
      </c>
      <c r="I59" s="21">
        <v>209076405</v>
      </c>
      <c r="J59" s="21">
        <v>13301072</v>
      </c>
      <c r="K59" s="21">
        <v>263479778</v>
      </c>
      <c r="L59" s="21">
        <v>264606216</v>
      </c>
      <c r="M59" s="21">
        <v>260519757</v>
      </c>
      <c r="N59" s="21">
        <v>251483329</v>
      </c>
      <c r="O59" s="21">
        <v>265015616</v>
      </c>
      <c r="P59" s="21">
        <v>252976214</v>
      </c>
      <c r="Q59" s="21">
        <v>269205477</v>
      </c>
      <c r="R59" s="21">
        <v>0</v>
      </c>
      <c r="S59" s="21">
        <v>0</v>
      </c>
      <c r="T59" s="21">
        <f t="shared" si="26"/>
        <v>2497644922</v>
      </c>
      <c r="U59" s="21">
        <v>222886849</v>
      </c>
      <c r="V59" s="22">
        <f t="shared" si="27"/>
        <v>0</v>
      </c>
      <c r="W59" s="21">
        <f t="shared" si="24"/>
        <v>280776511</v>
      </c>
    </row>
    <row r="60" spans="1:24" x14ac:dyDescent="0.2">
      <c r="A60" s="34">
        <v>907</v>
      </c>
      <c r="B60" s="20" t="s">
        <v>65</v>
      </c>
      <c r="C60" s="21">
        <v>390840000</v>
      </c>
      <c r="D60" s="21">
        <f>270596356+900000+22549262+1573634+1824253+22268517</f>
        <v>319712022</v>
      </c>
      <c r="E60" s="21">
        <f>270596356+900000+22549262+1573634+1824253+22268517</f>
        <v>319712022</v>
      </c>
      <c r="F60" s="21">
        <v>0</v>
      </c>
      <c r="G60" s="21">
        <v>0</v>
      </c>
      <c r="H60" s="21">
        <v>10675032</v>
      </c>
      <c r="I60" s="21">
        <v>4449881</v>
      </c>
      <c r="J60" s="21">
        <v>0</v>
      </c>
      <c r="K60" s="21">
        <v>24024220</v>
      </c>
      <c r="L60" s="21">
        <v>8877542</v>
      </c>
      <c r="M60" s="21">
        <v>35978200</v>
      </c>
      <c r="N60" s="21">
        <v>25812104</v>
      </c>
      <c r="O60" s="21">
        <v>42099490</v>
      </c>
      <c r="P60" s="21">
        <v>82165085</v>
      </c>
      <c r="Q60" s="21">
        <v>36514802</v>
      </c>
      <c r="R60" s="21">
        <v>0</v>
      </c>
      <c r="S60" s="21">
        <v>0</v>
      </c>
      <c r="T60" s="21">
        <f t="shared" si="26"/>
        <v>270596356</v>
      </c>
      <c r="U60" s="21">
        <v>223574501</v>
      </c>
      <c r="V60" s="22">
        <f t="shared" si="27"/>
        <v>0</v>
      </c>
      <c r="W60" s="21">
        <f t="shared" si="24"/>
        <v>49115666</v>
      </c>
    </row>
    <row r="61" spans="1:24" ht="28.5" x14ac:dyDescent="0.2">
      <c r="A61" s="34">
        <v>908</v>
      </c>
      <c r="B61" s="20" t="s">
        <v>66</v>
      </c>
      <c r="C61" s="21">
        <v>940764543</v>
      </c>
      <c r="D61" s="21">
        <f>924526555+9589821+1425764+1953946+1936154+1166734</f>
        <v>940598974</v>
      </c>
      <c r="E61" s="21">
        <f>924526555+9589821+1425764+1953946+1936154+1166734</f>
        <v>940598974</v>
      </c>
      <c r="F61" s="21">
        <v>19540032</v>
      </c>
      <c r="G61" s="21">
        <v>38614945</v>
      </c>
      <c r="H61" s="21">
        <v>48107406</v>
      </c>
      <c r="I61" s="21">
        <v>30585605</v>
      </c>
      <c r="J61" s="21">
        <v>5249596</v>
      </c>
      <c r="K61" s="21">
        <v>46093642</v>
      </c>
      <c r="L61" s="21">
        <v>47491227</v>
      </c>
      <c r="M61" s="21">
        <v>186141823</v>
      </c>
      <c r="N61" s="21">
        <v>72425744</v>
      </c>
      <c r="O61" s="21">
        <v>96577453</v>
      </c>
      <c r="P61" s="21">
        <v>38247214</v>
      </c>
      <c r="Q61" s="21">
        <v>295451868</v>
      </c>
      <c r="R61" s="21">
        <v>0</v>
      </c>
      <c r="S61" s="21">
        <v>0</v>
      </c>
      <c r="T61" s="21">
        <f t="shared" si="26"/>
        <v>924526555</v>
      </c>
      <c r="U61" s="21">
        <v>618237857</v>
      </c>
      <c r="V61" s="22">
        <f t="shared" si="27"/>
        <v>0</v>
      </c>
      <c r="W61" s="21">
        <f t="shared" si="24"/>
        <v>16072419</v>
      </c>
    </row>
    <row r="62" spans="1:24" x14ac:dyDescent="0.2">
      <c r="A62" s="34">
        <v>909</v>
      </c>
      <c r="B62" s="20" t="s">
        <v>67</v>
      </c>
      <c r="C62" s="21">
        <v>1441256609</v>
      </c>
      <c r="D62" s="21">
        <v>1195050925</v>
      </c>
      <c r="E62" s="21">
        <v>1195050925</v>
      </c>
      <c r="F62" s="21">
        <v>75619200</v>
      </c>
      <c r="G62" s="21">
        <v>100981148</v>
      </c>
      <c r="H62" s="21">
        <v>76002260</v>
      </c>
      <c r="I62" s="21">
        <v>0</v>
      </c>
      <c r="J62" s="21">
        <v>104249501</v>
      </c>
      <c r="K62" s="21">
        <v>92633041</v>
      </c>
      <c r="L62" s="21">
        <v>183249308</v>
      </c>
      <c r="M62" s="21">
        <v>990243</v>
      </c>
      <c r="N62" s="21">
        <v>211723590</v>
      </c>
      <c r="O62" s="21">
        <v>19106379</v>
      </c>
      <c r="P62" s="21">
        <v>103376201</v>
      </c>
      <c r="Q62" s="21">
        <v>227120054</v>
      </c>
      <c r="R62" s="21">
        <v>0</v>
      </c>
      <c r="S62" s="21">
        <v>0</v>
      </c>
      <c r="T62" s="21">
        <f t="shared" si="26"/>
        <v>1195050925</v>
      </c>
      <c r="U62" s="21">
        <v>285647303</v>
      </c>
      <c r="V62" s="22">
        <f t="shared" si="27"/>
        <v>0</v>
      </c>
      <c r="W62" s="21">
        <f t="shared" si="24"/>
        <v>0</v>
      </c>
    </row>
    <row r="63" spans="1:24" x14ac:dyDescent="0.2">
      <c r="A63" s="34">
        <v>396</v>
      </c>
      <c r="B63" s="20" t="s">
        <v>68</v>
      </c>
      <c r="C63" s="21">
        <v>622493738</v>
      </c>
      <c r="D63" s="21">
        <v>622493738</v>
      </c>
      <c r="E63" s="21">
        <f>238874863+11340000+12957390</f>
        <v>263172253</v>
      </c>
      <c r="F63" s="21">
        <v>0</v>
      </c>
      <c r="G63" s="21">
        <v>11008855</v>
      </c>
      <c r="H63" s="21">
        <v>19864065</v>
      </c>
      <c r="I63" s="21">
        <v>23510278</v>
      </c>
      <c r="J63" s="21">
        <v>16803800</v>
      </c>
      <c r="K63" s="21">
        <v>7898695</v>
      </c>
      <c r="L63" s="21">
        <v>31349495</v>
      </c>
      <c r="M63" s="21">
        <v>20216195</v>
      </c>
      <c r="N63" s="21">
        <v>17807020</v>
      </c>
      <c r="O63" s="21">
        <v>25425395</v>
      </c>
      <c r="P63" s="21">
        <v>28695370</v>
      </c>
      <c r="Q63" s="21">
        <v>36295695</v>
      </c>
      <c r="R63" s="21">
        <v>0</v>
      </c>
      <c r="S63" s="21">
        <v>0</v>
      </c>
      <c r="T63" s="21">
        <f t="shared" si="26"/>
        <v>238874863</v>
      </c>
      <c r="U63" s="21">
        <v>15968055</v>
      </c>
      <c r="V63" s="22">
        <f t="shared" si="27"/>
        <v>359321485</v>
      </c>
      <c r="W63" s="21">
        <f t="shared" si="24"/>
        <v>24297390</v>
      </c>
    </row>
    <row r="64" spans="1:24" s="7" customFormat="1" x14ac:dyDescent="0.2">
      <c r="A64" s="34">
        <v>397</v>
      </c>
      <c r="B64" s="24" t="s">
        <v>69</v>
      </c>
      <c r="C64" s="25">
        <f>SUM(C65:C70)</f>
        <v>1028552207</v>
      </c>
      <c r="D64" s="25">
        <f t="shared" ref="D64:S64" si="33">SUM(D65:D70)</f>
        <v>974364554</v>
      </c>
      <c r="E64" s="25">
        <f t="shared" si="33"/>
        <v>971877295</v>
      </c>
      <c r="F64" s="25">
        <f t="shared" si="33"/>
        <v>8474849</v>
      </c>
      <c r="G64" s="25">
        <f t="shared" si="33"/>
        <v>38565565</v>
      </c>
      <c r="H64" s="25">
        <f t="shared" si="33"/>
        <v>87113035</v>
      </c>
      <c r="I64" s="25">
        <f t="shared" si="33"/>
        <v>106348549</v>
      </c>
      <c r="J64" s="25">
        <f t="shared" si="33"/>
        <v>54737394</v>
      </c>
      <c r="K64" s="25">
        <f t="shared" si="33"/>
        <v>28309017</v>
      </c>
      <c r="L64" s="25">
        <f t="shared" si="33"/>
        <v>130681215</v>
      </c>
      <c r="M64" s="25">
        <f t="shared" si="33"/>
        <v>77917351</v>
      </c>
      <c r="N64" s="25">
        <f t="shared" si="33"/>
        <v>84926260</v>
      </c>
      <c r="O64" s="25">
        <f t="shared" si="33"/>
        <v>50749130</v>
      </c>
      <c r="P64" s="25">
        <f t="shared" si="33"/>
        <v>58983658</v>
      </c>
      <c r="Q64" s="25">
        <f t="shared" si="33"/>
        <v>132515516</v>
      </c>
      <c r="R64" s="25">
        <f t="shared" si="33"/>
        <v>0</v>
      </c>
      <c r="S64" s="25">
        <f t="shared" si="33"/>
        <v>0</v>
      </c>
      <c r="T64" s="25">
        <f t="shared" si="26"/>
        <v>859321539</v>
      </c>
      <c r="U64" s="25">
        <f t="shared" ref="U64" si="34">SUM(U65:U70)</f>
        <v>122187798</v>
      </c>
      <c r="V64" s="26">
        <f t="shared" si="27"/>
        <v>2487259</v>
      </c>
      <c r="W64" s="21">
        <f t="shared" si="24"/>
        <v>112555756</v>
      </c>
    </row>
    <row r="65" spans="1:23" x14ac:dyDescent="0.2">
      <c r="A65" s="34">
        <v>2811</v>
      </c>
      <c r="B65" s="20" t="s">
        <v>70</v>
      </c>
      <c r="C65" s="21">
        <v>189549221</v>
      </c>
      <c r="D65" s="21">
        <v>172431241</v>
      </c>
      <c r="E65" s="21">
        <v>172358326</v>
      </c>
      <c r="F65" s="21">
        <v>285000</v>
      </c>
      <c r="G65" s="21">
        <v>995500</v>
      </c>
      <c r="H65" s="21">
        <v>12893066</v>
      </c>
      <c r="I65" s="21">
        <v>16453082</v>
      </c>
      <c r="J65" s="21">
        <v>3653256</v>
      </c>
      <c r="K65" s="21">
        <v>7479434</v>
      </c>
      <c r="L65" s="21">
        <v>17763277</v>
      </c>
      <c r="M65" s="21">
        <v>18418492</v>
      </c>
      <c r="N65" s="21">
        <v>19598866</v>
      </c>
      <c r="O65" s="21">
        <v>234035</v>
      </c>
      <c r="P65" s="21">
        <v>11154121</v>
      </c>
      <c r="Q65" s="21">
        <f>24515750+7000000</f>
        <v>31515750</v>
      </c>
      <c r="R65" s="21">
        <v>0</v>
      </c>
      <c r="S65" s="21">
        <v>0</v>
      </c>
      <c r="T65" s="21">
        <f t="shared" si="26"/>
        <v>140443879</v>
      </c>
      <c r="U65" s="21">
        <v>5726756</v>
      </c>
      <c r="V65" s="22">
        <f t="shared" si="27"/>
        <v>72915</v>
      </c>
      <c r="W65" s="21">
        <f t="shared" si="24"/>
        <v>31914447</v>
      </c>
    </row>
    <row r="66" spans="1:23" x14ac:dyDescent="0.2">
      <c r="A66" s="34">
        <v>2812</v>
      </c>
      <c r="B66" s="20" t="s">
        <v>71</v>
      </c>
      <c r="C66" s="21">
        <v>458796640</v>
      </c>
      <c r="D66" s="21">
        <v>425060559</v>
      </c>
      <c r="E66" s="21">
        <v>422646215</v>
      </c>
      <c r="F66" s="21">
        <v>718223</v>
      </c>
      <c r="G66" s="21">
        <v>17707727</v>
      </c>
      <c r="H66" s="21">
        <v>41145083</v>
      </c>
      <c r="I66" s="21">
        <v>52564723</v>
      </c>
      <c r="J66" s="21">
        <v>29029519</v>
      </c>
      <c r="K66" s="21">
        <v>5369939</v>
      </c>
      <c r="L66" s="21">
        <v>48937915</v>
      </c>
      <c r="M66" s="21">
        <v>35843058</v>
      </c>
      <c r="N66" s="21">
        <v>30486796</v>
      </c>
      <c r="O66" s="21">
        <v>36013966</v>
      </c>
      <c r="P66" s="21">
        <v>30313380</v>
      </c>
      <c r="Q66" s="21">
        <v>79793395</v>
      </c>
      <c r="R66" s="21">
        <v>0</v>
      </c>
      <c r="S66" s="21">
        <v>0</v>
      </c>
      <c r="T66" s="21">
        <f t="shared" si="26"/>
        <v>407923724</v>
      </c>
      <c r="U66" s="21">
        <v>74117186</v>
      </c>
      <c r="V66" s="22">
        <f t="shared" si="27"/>
        <v>2414344</v>
      </c>
      <c r="W66" s="21">
        <f t="shared" si="24"/>
        <v>14722491</v>
      </c>
    </row>
    <row r="67" spans="1:23" x14ac:dyDescent="0.2">
      <c r="A67" s="34">
        <v>2813</v>
      </c>
      <c r="B67" s="20" t="s">
        <v>72</v>
      </c>
      <c r="C67" s="21">
        <v>252006346</v>
      </c>
      <c r="D67" s="21">
        <v>251547000</v>
      </c>
      <c r="E67" s="21">
        <v>251547000</v>
      </c>
      <c r="F67" s="21">
        <v>7301726</v>
      </c>
      <c r="G67" s="21">
        <v>3853350</v>
      </c>
      <c r="H67" s="21">
        <v>31316531</v>
      </c>
      <c r="I67" s="21">
        <v>20544353</v>
      </c>
      <c r="J67" s="21">
        <v>19503328</v>
      </c>
      <c r="K67" s="21">
        <v>7455943</v>
      </c>
      <c r="L67" s="21">
        <v>34468132</v>
      </c>
      <c r="M67" s="21">
        <v>21108266</v>
      </c>
      <c r="N67" s="21">
        <v>18296535</v>
      </c>
      <c r="O67" s="21">
        <v>11475776</v>
      </c>
      <c r="P67" s="21">
        <v>7735850</v>
      </c>
      <c r="Q67" s="21">
        <v>2568392</v>
      </c>
      <c r="R67" s="21">
        <v>0</v>
      </c>
      <c r="S67" s="21">
        <v>0</v>
      </c>
      <c r="T67" s="21">
        <f t="shared" si="26"/>
        <v>185628182</v>
      </c>
      <c r="U67" s="21">
        <v>37298458</v>
      </c>
      <c r="V67" s="22">
        <f t="shared" si="27"/>
        <v>0</v>
      </c>
      <c r="W67" s="21">
        <f t="shared" si="24"/>
        <v>65918818</v>
      </c>
    </row>
    <row r="68" spans="1:23" x14ac:dyDescent="0.2">
      <c r="A68" s="34">
        <v>2814</v>
      </c>
      <c r="B68" s="20" t="s">
        <v>73</v>
      </c>
      <c r="C68" s="21">
        <v>115200000</v>
      </c>
      <c r="D68" s="21">
        <v>113458655</v>
      </c>
      <c r="E68" s="21">
        <v>113458655</v>
      </c>
      <c r="F68" s="21">
        <v>169900</v>
      </c>
      <c r="G68" s="21">
        <v>16008988</v>
      </c>
      <c r="H68" s="21">
        <v>1758355</v>
      </c>
      <c r="I68" s="21">
        <v>16786391</v>
      </c>
      <c r="J68" s="21">
        <v>2551291</v>
      </c>
      <c r="K68" s="21">
        <v>8003701</v>
      </c>
      <c r="L68" s="21">
        <v>17644792</v>
      </c>
      <c r="M68" s="21">
        <v>2547535</v>
      </c>
      <c r="N68" s="21">
        <v>16544063</v>
      </c>
      <c r="O68" s="21">
        <v>3025353</v>
      </c>
      <c r="P68" s="21">
        <v>9780307</v>
      </c>
      <c r="Q68" s="21">
        <v>18637979</v>
      </c>
      <c r="R68" s="21">
        <v>0</v>
      </c>
      <c r="S68" s="21">
        <v>0</v>
      </c>
      <c r="T68" s="21">
        <f t="shared" si="26"/>
        <v>113458655</v>
      </c>
      <c r="U68" s="21">
        <v>5045398</v>
      </c>
      <c r="V68" s="22">
        <f t="shared" si="27"/>
        <v>0</v>
      </c>
      <c r="W68" s="21">
        <f t="shared" si="24"/>
        <v>0</v>
      </c>
    </row>
    <row r="69" spans="1:23" x14ac:dyDescent="0.2">
      <c r="A69" s="34">
        <v>2815</v>
      </c>
      <c r="B69" s="20" t="s">
        <v>74</v>
      </c>
      <c r="C69" s="21">
        <v>13000000</v>
      </c>
      <c r="D69" s="21">
        <v>11867099</v>
      </c>
      <c r="E69" s="21">
        <v>11867099</v>
      </c>
      <c r="F69" s="21">
        <v>0</v>
      </c>
      <c r="G69" s="21">
        <v>0</v>
      </c>
      <c r="H69" s="21">
        <v>0</v>
      </c>
      <c r="I69" s="21">
        <v>0</v>
      </c>
      <c r="J69" s="21">
        <v>0</v>
      </c>
      <c r="K69" s="21">
        <v>0</v>
      </c>
      <c r="L69" s="21">
        <v>11867099</v>
      </c>
      <c r="M69" s="21">
        <v>0</v>
      </c>
      <c r="N69" s="21">
        <v>0</v>
      </c>
      <c r="O69" s="21">
        <v>0</v>
      </c>
      <c r="P69" s="21">
        <v>0</v>
      </c>
      <c r="Q69" s="21">
        <v>0</v>
      </c>
      <c r="R69" s="21">
        <v>0</v>
      </c>
      <c r="S69" s="21">
        <v>0</v>
      </c>
      <c r="T69" s="21">
        <f t="shared" si="26"/>
        <v>11867099</v>
      </c>
      <c r="U69" s="21">
        <v>0</v>
      </c>
      <c r="V69" s="22">
        <f t="shared" si="27"/>
        <v>0</v>
      </c>
      <c r="W69" s="21">
        <f t="shared" si="24"/>
        <v>0</v>
      </c>
    </row>
    <row r="70" spans="1:23" x14ac:dyDescent="0.2">
      <c r="A70" s="34">
        <v>2816</v>
      </c>
      <c r="B70" s="20" t="s">
        <v>75</v>
      </c>
      <c r="C70" s="21">
        <v>0</v>
      </c>
      <c r="D70" s="21">
        <v>0</v>
      </c>
      <c r="E70" s="21">
        <v>0</v>
      </c>
      <c r="F70" s="21">
        <v>0</v>
      </c>
      <c r="G70" s="21">
        <v>0</v>
      </c>
      <c r="H70" s="21">
        <v>0</v>
      </c>
      <c r="I70" s="21">
        <v>0</v>
      </c>
      <c r="J70" s="21">
        <v>0</v>
      </c>
      <c r="K70" s="21">
        <v>0</v>
      </c>
      <c r="L70" s="21">
        <v>0</v>
      </c>
      <c r="M70" s="21">
        <v>0</v>
      </c>
      <c r="N70" s="21">
        <v>0</v>
      </c>
      <c r="O70" s="21">
        <v>0</v>
      </c>
      <c r="P70" s="21">
        <v>0</v>
      </c>
      <c r="Q70" s="21">
        <v>0</v>
      </c>
      <c r="R70" s="21">
        <v>0</v>
      </c>
      <c r="S70" s="21">
        <v>0</v>
      </c>
      <c r="T70" s="21">
        <f t="shared" si="26"/>
        <v>0</v>
      </c>
      <c r="U70" s="21">
        <v>0</v>
      </c>
      <c r="V70" s="22">
        <f t="shared" si="27"/>
        <v>0</v>
      </c>
      <c r="W70" s="21">
        <f t="shared" si="24"/>
        <v>0</v>
      </c>
    </row>
    <row r="71" spans="1:23" s="7" customFormat="1" x14ac:dyDescent="0.2">
      <c r="A71" s="34">
        <v>398</v>
      </c>
      <c r="B71" s="24" t="s">
        <v>76</v>
      </c>
      <c r="C71" s="25">
        <f>SUM(C72:C73)</f>
        <v>114587000</v>
      </c>
      <c r="D71" s="25">
        <f t="shared" ref="D71:S71" si="35">SUM(D72:D73)</f>
        <v>114587000</v>
      </c>
      <c r="E71" s="25">
        <f t="shared" si="35"/>
        <v>114587000</v>
      </c>
      <c r="F71" s="25">
        <f t="shared" si="35"/>
        <v>0</v>
      </c>
      <c r="G71" s="25">
        <f t="shared" si="35"/>
        <v>0</v>
      </c>
      <c r="H71" s="25">
        <f t="shared" si="35"/>
        <v>0</v>
      </c>
      <c r="I71" s="25">
        <f t="shared" si="35"/>
        <v>0</v>
      </c>
      <c r="J71" s="25">
        <f t="shared" si="35"/>
        <v>0</v>
      </c>
      <c r="K71" s="25">
        <f t="shared" si="35"/>
        <v>0</v>
      </c>
      <c r="L71" s="25">
        <f t="shared" si="35"/>
        <v>0</v>
      </c>
      <c r="M71" s="25">
        <f t="shared" si="35"/>
        <v>0</v>
      </c>
      <c r="N71" s="25">
        <f t="shared" si="35"/>
        <v>0</v>
      </c>
      <c r="O71" s="25">
        <f t="shared" si="35"/>
        <v>114587000</v>
      </c>
      <c r="P71" s="25">
        <f t="shared" si="35"/>
        <v>0</v>
      </c>
      <c r="Q71" s="25">
        <f t="shared" si="35"/>
        <v>0</v>
      </c>
      <c r="R71" s="25">
        <f t="shared" si="35"/>
        <v>0</v>
      </c>
      <c r="S71" s="25">
        <f t="shared" si="35"/>
        <v>0</v>
      </c>
      <c r="T71" s="25">
        <f t="shared" si="26"/>
        <v>114587000</v>
      </c>
      <c r="U71" s="25">
        <f t="shared" ref="U71" si="36">SUM(U72:U73)</f>
        <v>0</v>
      </c>
      <c r="V71" s="26">
        <f t="shared" si="27"/>
        <v>0</v>
      </c>
      <c r="W71" s="21">
        <f t="shared" si="24"/>
        <v>0</v>
      </c>
    </row>
    <row r="72" spans="1:23" x14ac:dyDescent="0.2">
      <c r="A72" s="34">
        <v>2817</v>
      </c>
      <c r="B72" s="20" t="s">
        <v>77</v>
      </c>
      <c r="C72" s="21">
        <v>0</v>
      </c>
      <c r="D72" s="21">
        <v>0</v>
      </c>
      <c r="E72" s="21">
        <v>0</v>
      </c>
      <c r="F72" s="21">
        <v>0</v>
      </c>
      <c r="G72" s="21">
        <v>0</v>
      </c>
      <c r="H72" s="21">
        <v>0</v>
      </c>
      <c r="I72" s="21">
        <v>0</v>
      </c>
      <c r="J72" s="21">
        <v>0</v>
      </c>
      <c r="K72" s="21">
        <v>0</v>
      </c>
      <c r="L72" s="21">
        <v>0</v>
      </c>
      <c r="M72" s="21">
        <v>0</v>
      </c>
      <c r="N72" s="21">
        <v>0</v>
      </c>
      <c r="O72" s="21">
        <v>0</v>
      </c>
      <c r="P72" s="21">
        <v>0</v>
      </c>
      <c r="Q72" s="21">
        <v>0</v>
      </c>
      <c r="R72" s="21">
        <v>0</v>
      </c>
      <c r="S72" s="21">
        <v>0</v>
      </c>
      <c r="T72" s="21">
        <f t="shared" si="26"/>
        <v>0</v>
      </c>
      <c r="U72" s="21">
        <v>0</v>
      </c>
      <c r="V72" s="22">
        <f t="shared" si="27"/>
        <v>0</v>
      </c>
      <c r="W72" s="21">
        <f t="shared" si="24"/>
        <v>0</v>
      </c>
    </row>
    <row r="73" spans="1:23" x14ac:dyDescent="0.2">
      <c r="A73" s="34">
        <v>2818</v>
      </c>
      <c r="B73" s="20" t="s">
        <v>78</v>
      </c>
      <c r="C73" s="21">
        <v>114587000</v>
      </c>
      <c r="D73" s="21">
        <v>114587000</v>
      </c>
      <c r="E73" s="21">
        <v>114587000</v>
      </c>
      <c r="F73" s="21">
        <v>0</v>
      </c>
      <c r="G73" s="21">
        <v>0</v>
      </c>
      <c r="H73" s="21">
        <v>0</v>
      </c>
      <c r="I73" s="21">
        <v>0</v>
      </c>
      <c r="J73" s="21">
        <v>0</v>
      </c>
      <c r="K73" s="21">
        <v>0</v>
      </c>
      <c r="L73" s="21">
        <v>0</v>
      </c>
      <c r="M73" s="21">
        <v>0</v>
      </c>
      <c r="N73" s="21">
        <v>0</v>
      </c>
      <c r="O73" s="41">
        <v>114587000</v>
      </c>
      <c r="P73" s="21">
        <v>0</v>
      </c>
      <c r="Q73" s="21">
        <v>0</v>
      </c>
      <c r="R73" s="21">
        <v>0</v>
      </c>
      <c r="S73" s="21">
        <v>0</v>
      </c>
      <c r="T73" s="21">
        <f t="shared" si="26"/>
        <v>114587000</v>
      </c>
      <c r="U73" s="21">
        <v>0</v>
      </c>
      <c r="V73" s="22">
        <f t="shared" si="27"/>
        <v>0</v>
      </c>
      <c r="W73" s="21">
        <f t="shared" si="24"/>
        <v>0</v>
      </c>
    </row>
    <row r="74" spans="1:23" s="7" customFormat="1" ht="28.5" x14ac:dyDescent="0.2">
      <c r="A74" s="34">
        <v>399</v>
      </c>
      <c r="B74" s="24" t="s">
        <v>79</v>
      </c>
      <c r="C74" s="25">
        <f>SUM(C75:C77)</f>
        <v>993919527</v>
      </c>
      <c r="D74" s="25">
        <f t="shared" ref="D74:S74" si="37">SUM(D75:D77)</f>
        <v>903335518</v>
      </c>
      <c r="E74" s="25">
        <f t="shared" si="37"/>
        <v>903279303</v>
      </c>
      <c r="F74" s="25">
        <f t="shared" si="37"/>
        <v>592727</v>
      </c>
      <c r="G74" s="25">
        <f t="shared" si="37"/>
        <v>644848</v>
      </c>
      <c r="H74" s="25">
        <f t="shared" si="37"/>
        <v>783750</v>
      </c>
      <c r="I74" s="25">
        <f t="shared" si="37"/>
        <v>84920423</v>
      </c>
      <c r="J74" s="25">
        <f t="shared" si="37"/>
        <v>22385111</v>
      </c>
      <c r="K74" s="25">
        <f t="shared" si="37"/>
        <v>178198791</v>
      </c>
      <c r="L74" s="25">
        <f t="shared" si="37"/>
        <v>72148382</v>
      </c>
      <c r="M74" s="25">
        <f t="shared" si="37"/>
        <v>51270948</v>
      </c>
      <c r="N74" s="25">
        <f t="shared" si="37"/>
        <v>85063109</v>
      </c>
      <c r="O74" s="25">
        <f t="shared" si="37"/>
        <v>66007515</v>
      </c>
      <c r="P74" s="25">
        <f t="shared" si="37"/>
        <v>111252916</v>
      </c>
      <c r="Q74" s="25">
        <f t="shared" si="37"/>
        <v>160313287</v>
      </c>
      <c r="R74" s="25">
        <f t="shared" si="37"/>
        <v>0</v>
      </c>
      <c r="S74" s="25">
        <f t="shared" si="37"/>
        <v>0</v>
      </c>
      <c r="T74" s="25">
        <f t="shared" si="26"/>
        <v>833581807</v>
      </c>
      <c r="U74" s="25">
        <f t="shared" ref="U74" si="38">SUM(U75:U77)</f>
        <v>102779819</v>
      </c>
      <c r="V74" s="26">
        <f t="shared" si="27"/>
        <v>56215</v>
      </c>
      <c r="W74" s="21">
        <f t="shared" si="24"/>
        <v>69697496</v>
      </c>
    </row>
    <row r="75" spans="1:23" x14ac:dyDescent="0.2">
      <c r="A75" s="34">
        <v>2819</v>
      </c>
      <c r="B75" s="20" t="s">
        <v>80</v>
      </c>
      <c r="C75" s="21">
        <v>671919527</v>
      </c>
      <c r="D75" s="21">
        <v>640857177</v>
      </c>
      <c r="E75" s="21">
        <v>640857177</v>
      </c>
      <c r="F75" s="21">
        <v>592727</v>
      </c>
      <c r="G75" s="21">
        <v>644848</v>
      </c>
      <c r="H75" s="21">
        <v>783750</v>
      </c>
      <c r="I75" s="21">
        <v>58149425</v>
      </c>
      <c r="J75" s="21">
        <v>4331314</v>
      </c>
      <c r="K75" s="21">
        <v>154199355</v>
      </c>
      <c r="L75" s="21">
        <v>46342036</v>
      </c>
      <c r="M75" s="21">
        <v>42085617</v>
      </c>
      <c r="N75" s="21">
        <v>60984901</v>
      </c>
      <c r="O75" s="21">
        <v>44577335</v>
      </c>
      <c r="P75" s="21">
        <v>76671068</v>
      </c>
      <c r="Q75" s="21">
        <v>130420572</v>
      </c>
      <c r="R75" s="21">
        <v>0</v>
      </c>
      <c r="S75" s="21">
        <v>0</v>
      </c>
      <c r="T75" s="21">
        <f t="shared" si="26"/>
        <v>619782948</v>
      </c>
      <c r="U75" s="21">
        <v>55126126</v>
      </c>
      <c r="V75" s="22">
        <f t="shared" si="27"/>
        <v>0</v>
      </c>
      <c r="W75" s="21">
        <f t="shared" si="24"/>
        <v>21074229</v>
      </c>
    </row>
    <row r="76" spans="1:23" ht="28.5" x14ac:dyDescent="0.2">
      <c r="A76" s="34">
        <v>2820</v>
      </c>
      <c r="B76" s="20" t="s">
        <v>81</v>
      </c>
      <c r="C76" s="21">
        <v>322000000</v>
      </c>
      <c r="D76" s="21">
        <v>262478341</v>
      </c>
      <c r="E76" s="21">
        <v>262422126</v>
      </c>
      <c r="F76" s="21">
        <v>0</v>
      </c>
      <c r="G76" s="21">
        <v>0</v>
      </c>
      <c r="H76" s="21">
        <v>0</v>
      </c>
      <c r="I76" s="21">
        <v>26770998</v>
      </c>
      <c r="J76" s="21">
        <v>18053797</v>
      </c>
      <c r="K76" s="21">
        <v>23999436</v>
      </c>
      <c r="L76" s="21">
        <v>25806346</v>
      </c>
      <c r="M76" s="21">
        <v>9185331</v>
      </c>
      <c r="N76" s="21">
        <v>24078208</v>
      </c>
      <c r="O76" s="21">
        <v>21430180</v>
      </c>
      <c r="P76" s="21">
        <v>34581848</v>
      </c>
      <c r="Q76" s="21">
        <v>29892715</v>
      </c>
      <c r="R76" s="21">
        <v>0</v>
      </c>
      <c r="S76" s="21">
        <v>0</v>
      </c>
      <c r="T76" s="21">
        <f t="shared" si="26"/>
        <v>213798859</v>
      </c>
      <c r="U76" s="21">
        <v>47653693</v>
      </c>
      <c r="V76" s="22">
        <f t="shared" si="27"/>
        <v>56215</v>
      </c>
      <c r="W76" s="21">
        <f t="shared" si="24"/>
        <v>48623267</v>
      </c>
    </row>
    <row r="77" spans="1:23" ht="28.5" x14ac:dyDescent="0.2">
      <c r="A77" s="34">
        <v>2821</v>
      </c>
      <c r="B77" s="20" t="s">
        <v>82</v>
      </c>
      <c r="C77" s="21">
        <v>0</v>
      </c>
      <c r="D77" s="21">
        <v>0</v>
      </c>
      <c r="E77" s="21">
        <v>0</v>
      </c>
      <c r="F77" s="21">
        <v>0</v>
      </c>
      <c r="G77" s="21">
        <v>0</v>
      </c>
      <c r="H77" s="21">
        <v>0</v>
      </c>
      <c r="I77" s="21">
        <v>0</v>
      </c>
      <c r="J77" s="21">
        <v>0</v>
      </c>
      <c r="K77" s="21">
        <v>0</v>
      </c>
      <c r="L77" s="21">
        <v>0</v>
      </c>
      <c r="M77" s="21">
        <v>0</v>
      </c>
      <c r="N77" s="21">
        <v>0</v>
      </c>
      <c r="O77" s="21">
        <v>0</v>
      </c>
      <c r="P77" s="21">
        <v>0</v>
      </c>
      <c r="Q77" s="21">
        <v>0</v>
      </c>
      <c r="R77" s="21">
        <v>0</v>
      </c>
      <c r="S77" s="21">
        <v>0</v>
      </c>
      <c r="T77" s="21">
        <f t="shared" si="26"/>
        <v>0</v>
      </c>
      <c r="U77" s="21">
        <v>0</v>
      </c>
      <c r="V77" s="22">
        <f t="shared" si="27"/>
        <v>0</v>
      </c>
      <c r="W77" s="21">
        <f t="shared" si="24"/>
        <v>0</v>
      </c>
    </row>
    <row r="78" spans="1:23" x14ac:dyDescent="0.2">
      <c r="A78" s="34">
        <v>400</v>
      </c>
      <c r="B78" s="20" t="s">
        <v>83</v>
      </c>
      <c r="C78" s="21">
        <v>598096078</v>
      </c>
      <c r="D78" s="21">
        <v>598000000</v>
      </c>
      <c r="E78" s="21">
        <v>598000000</v>
      </c>
      <c r="F78" s="21">
        <v>0</v>
      </c>
      <c r="G78" s="21">
        <v>79887500</v>
      </c>
      <c r="H78" s="21">
        <v>79887500</v>
      </c>
      <c r="I78" s="21">
        <v>0</v>
      </c>
      <c r="J78" s="21">
        <v>19000000</v>
      </c>
      <c r="K78" s="21">
        <v>19000000</v>
      </c>
      <c r="L78" s="21">
        <v>19000000</v>
      </c>
      <c r="M78" s="21">
        <v>29919881</v>
      </c>
      <c r="N78" s="21">
        <v>51303269</v>
      </c>
      <c r="O78" s="21">
        <v>66781690</v>
      </c>
      <c r="P78" s="21">
        <v>68905530</v>
      </c>
      <c r="Q78" s="21">
        <v>78043260</v>
      </c>
      <c r="R78" s="21">
        <v>0</v>
      </c>
      <c r="S78" s="21">
        <v>0</v>
      </c>
      <c r="T78" s="21">
        <f t="shared" si="26"/>
        <v>511728630</v>
      </c>
      <c r="U78" s="21">
        <v>0</v>
      </c>
      <c r="V78" s="22">
        <f t="shared" si="27"/>
        <v>0</v>
      </c>
      <c r="W78" s="21">
        <f t="shared" si="24"/>
        <v>86271370</v>
      </c>
    </row>
    <row r="79" spans="1:23" x14ac:dyDescent="0.2">
      <c r="A79" s="34">
        <v>401</v>
      </c>
      <c r="B79" s="20" t="s">
        <v>84</v>
      </c>
      <c r="C79" s="21">
        <v>0</v>
      </c>
      <c r="D79" s="21">
        <v>0</v>
      </c>
      <c r="E79" s="21">
        <v>0</v>
      </c>
      <c r="F79" s="21"/>
      <c r="G79" s="21"/>
      <c r="H79" s="21"/>
      <c r="I79" s="21">
        <v>0</v>
      </c>
      <c r="J79" s="21">
        <v>0</v>
      </c>
      <c r="K79" s="21">
        <v>0</v>
      </c>
      <c r="L79" s="21">
        <v>0</v>
      </c>
      <c r="M79" s="21">
        <v>0</v>
      </c>
      <c r="N79" s="21">
        <v>0</v>
      </c>
      <c r="O79" s="21">
        <v>0</v>
      </c>
      <c r="P79" s="21">
        <v>0</v>
      </c>
      <c r="Q79" s="21">
        <v>0</v>
      </c>
      <c r="R79" s="21">
        <v>0</v>
      </c>
      <c r="S79" s="21">
        <v>0</v>
      </c>
      <c r="T79" s="21">
        <f t="shared" si="26"/>
        <v>0</v>
      </c>
      <c r="U79" s="21">
        <v>0</v>
      </c>
      <c r="V79" s="22">
        <f t="shared" si="27"/>
        <v>0</v>
      </c>
      <c r="W79" s="21">
        <f t="shared" si="24"/>
        <v>0</v>
      </c>
    </row>
    <row r="80" spans="1:23" x14ac:dyDescent="0.2">
      <c r="A80" s="34">
        <v>402</v>
      </c>
      <c r="B80" s="27" t="s">
        <v>85</v>
      </c>
      <c r="C80" s="29">
        <v>1591282182</v>
      </c>
      <c r="D80" s="29">
        <v>1591282182</v>
      </c>
      <c r="E80" s="29">
        <v>1591282182</v>
      </c>
      <c r="F80" s="21">
        <v>253451959</v>
      </c>
      <c r="G80" s="21">
        <v>730295313</v>
      </c>
      <c r="H80" s="21">
        <v>331697061</v>
      </c>
      <c r="I80" s="29">
        <v>45206093</v>
      </c>
      <c r="J80" s="29">
        <v>9106140</v>
      </c>
      <c r="K80" s="29">
        <v>0</v>
      </c>
      <c r="L80" s="29">
        <v>11573526</v>
      </c>
      <c r="M80" s="29">
        <v>28632591</v>
      </c>
      <c r="N80" s="29">
        <v>46154643</v>
      </c>
      <c r="O80" s="29">
        <v>9018224</v>
      </c>
      <c r="P80" s="29">
        <v>126146632</v>
      </c>
      <c r="Q80" s="29">
        <v>0</v>
      </c>
      <c r="R80" s="29">
        <v>0</v>
      </c>
      <c r="S80" s="29">
        <v>0</v>
      </c>
      <c r="T80" s="29">
        <f t="shared" si="26"/>
        <v>1591282182</v>
      </c>
      <c r="U80" s="21">
        <v>0</v>
      </c>
      <c r="V80" s="22">
        <f t="shared" si="27"/>
        <v>0</v>
      </c>
      <c r="W80" s="21">
        <f t="shared" si="24"/>
        <v>0</v>
      </c>
    </row>
    <row r="81" spans="1:24" s="7" customFormat="1" x14ac:dyDescent="0.2">
      <c r="A81" s="34">
        <v>403</v>
      </c>
      <c r="B81" s="24" t="s">
        <v>86</v>
      </c>
      <c r="C81" s="25">
        <f>C55+C74+C78+C79+C80</f>
        <v>11024212497</v>
      </c>
      <c r="D81" s="25">
        <f t="shared" ref="D81:U81" si="39">D55+D74+D78+D79+D80</f>
        <v>10037846346</v>
      </c>
      <c r="E81" s="25">
        <f t="shared" si="39"/>
        <v>9675981387</v>
      </c>
      <c r="F81" s="25">
        <f t="shared" si="39"/>
        <v>366029901</v>
      </c>
      <c r="G81" s="25">
        <f t="shared" si="39"/>
        <v>1217001763</v>
      </c>
      <c r="H81" s="25">
        <f t="shared" si="39"/>
        <v>876756444</v>
      </c>
      <c r="I81" s="25">
        <f t="shared" si="39"/>
        <v>504097234</v>
      </c>
      <c r="J81" s="25">
        <f t="shared" si="39"/>
        <v>244832614</v>
      </c>
      <c r="K81" s="25">
        <f t="shared" si="39"/>
        <v>659637184</v>
      </c>
      <c r="L81" s="25">
        <f t="shared" si="39"/>
        <v>768976911</v>
      </c>
      <c r="M81" s="25">
        <f t="shared" si="39"/>
        <v>691586989</v>
      </c>
      <c r="N81" s="25">
        <f t="shared" si="39"/>
        <v>846699068</v>
      </c>
      <c r="O81" s="25">
        <f t="shared" si="39"/>
        <v>755367892</v>
      </c>
      <c r="P81" s="25">
        <f t="shared" si="39"/>
        <v>870748820</v>
      </c>
      <c r="Q81" s="25">
        <f t="shared" si="39"/>
        <v>1235459959</v>
      </c>
      <c r="R81" s="25">
        <f t="shared" si="39"/>
        <v>0</v>
      </c>
      <c r="S81" s="25">
        <f t="shared" si="39"/>
        <v>0</v>
      </c>
      <c r="T81" s="25">
        <f t="shared" si="39"/>
        <v>9037194779</v>
      </c>
      <c r="U81" s="25">
        <f t="shared" si="39"/>
        <v>1591282182</v>
      </c>
      <c r="V81" s="26">
        <f t="shared" si="27"/>
        <v>361864959</v>
      </c>
      <c r="W81" s="21">
        <f t="shared" si="24"/>
        <v>638786608</v>
      </c>
      <c r="X81" s="45">
        <f>+U81-T80</f>
        <v>0</v>
      </c>
    </row>
    <row r="82" spans="1:24" s="12" customFormat="1" ht="11.25" x14ac:dyDescent="0.2">
      <c r="A82" s="9"/>
      <c r="B82" s="10"/>
      <c r="C82" s="11"/>
      <c r="D82" s="11"/>
      <c r="E82" s="11"/>
      <c r="F82" s="11"/>
      <c r="G82" s="11"/>
      <c r="H82" s="11"/>
      <c r="I82" s="11"/>
      <c r="J82" s="11"/>
      <c r="K82" s="11"/>
      <c r="L82" s="11"/>
      <c r="M82" s="11"/>
      <c r="N82" s="11"/>
      <c r="O82" s="11"/>
      <c r="P82" s="11"/>
      <c r="Q82" s="11"/>
      <c r="R82" s="11"/>
      <c r="S82" s="11"/>
      <c r="T82" s="11"/>
      <c r="U82" s="11"/>
      <c r="V82" s="11"/>
    </row>
    <row r="83" spans="1:24" ht="15" x14ac:dyDescent="0.25">
      <c r="A83" s="7"/>
      <c r="B83" s="36" t="s">
        <v>93</v>
      </c>
      <c r="C83" s="37">
        <f>C51-C81</f>
        <v>502582563</v>
      </c>
      <c r="O83" s="21"/>
    </row>
    <row r="85" spans="1:24" ht="73.5" customHeight="1" x14ac:dyDescent="0.25">
      <c r="B85" s="46" t="s">
        <v>89</v>
      </c>
      <c r="C85" s="46"/>
      <c r="D85" s="46"/>
      <c r="E85" s="46"/>
      <c r="F85" s="13"/>
      <c r="G85" s="13"/>
      <c r="H85" s="13"/>
    </row>
    <row r="86" spans="1:24" ht="15" x14ac:dyDescent="0.25">
      <c r="B86" s="14" t="s">
        <v>90</v>
      </c>
    </row>
  </sheetData>
  <sheetProtection formatCells="0" formatColumns="0" formatRows="0"/>
  <mergeCells count="6">
    <mergeCell ref="B85:E85"/>
    <mergeCell ref="B1:B5"/>
    <mergeCell ref="C1:K1"/>
    <mergeCell ref="C2:K2"/>
    <mergeCell ref="C4:K4"/>
    <mergeCell ref="C5:K5"/>
  </mergeCells>
  <conditionalFormatting sqref="V7:V1048576">
    <cfRule type="cellIs" dxfId="2" priority="1" operator="lessThan">
      <formula>0</formula>
    </cfRule>
  </conditionalFormatting>
  <conditionalFormatting sqref="W1:W58">
    <cfRule type="cellIs" dxfId="1" priority="2" operator="lessThan">
      <formula>0</formula>
    </cfRule>
  </conditionalFormatting>
  <conditionalFormatting sqref="W82:W1048576">
    <cfRule type="cellIs" dxfId="0" priority="3" operator="lessThan">
      <formula>0</formula>
    </cfRule>
  </conditionalFormatting>
  <hyperlinks>
    <hyperlink ref="B8" r:id="rId1" display="javascript:__doPostBack('_ctl0$ContentPlaceHolder1$dgFlujosCajas$_ctl2$_ctl0','')" xr:uid="{00000000-0004-0000-0000-000000000000}"/>
    <hyperlink ref="B9" r:id="rId2" display="javascript:__doPostBack('_ctl0$ContentPlaceHolder1$dgFlujosCajas$_ctl3$_ctl0','')" xr:uid="{00000000-0004-0000-0000-000001000000}"/>
    <hyperlink ref="B10" r:id="rId3" display="javascript:__doPostBack('_ctl0$ContentPlaceHolder1$dgFlujosCajas$_ctl4$_ctl0','')" xr:uid="{00000000-0004-0000-0000-000002000000}"/>
    <hyperlink ref="B11" r:id="rId4" display="javascript:__doPostBack('_ctl0$ContentPlaceHolder1$dgFlujosCajas$_ctl5$_ctl0','')" xr:uid="{00000000-0004-0000-0000-000003000000}"/>
    <hyperlink ref="B12" r:id="rId5" display="javascript:__doPostBack('_ctl0$ContentPlaceHolder1$dgFlujosCajas$_ctl6$_ctl0','')" xr:uid="{00000000-0004-0000-0000-000004000000}"/>
    <hyperlink ref="B13" r:id="rId6" display="javascript:__doPostBack('_ctl0$ContentPlaceHolder1$dgFlujosCajas$_ctl7$_ctl0','')" xr:uid="{00000000-0004-0000-0000-000005000000}"/>
    <hyperlink ref="B14" r:id="rId7" display="javascript:__doPostBack('_ctl0$ContentPlaceHolder1$dgFlujosCajas$_ctl8$_ctl0','')" xr:uid="{00000000-0004-0000-0000-000006000000}"/>
    <hyperlink ref="B15" r:id="rId8" display="javascript:__doPostBack('_ctl0$ContentPlaceHolder1$dgFlujosCajas$_ctl9$_ctl0','')" xr:uid="{00000000-0004-0000-0000-000007000000}"/>
    <hyperlink ref="B16" r:id="rId9" display="javascript:__doPostBack('_ctl0$ContentPlaceHolder1$dgFlujosCajas$_ctl10$_ctl0','')" xr:uid="{00000000-0004-0000-0000-000008000000}"/>
    <hyperlink ref="B17" r:id="rId10" display="javascript:__doPostBack('_ctl0$ContentPlaceHolder1$dgFlujosCajas$_ctl11$_ctl0','')" xr:uid="{00000000-0004-0000-0000-000009000000}"/>
    <hyperlink ref="B18" r:id="rId11" display="javascript:__doPostBack('_ctl0$ContentPlaceHolder1$dgFlujosCajas$_ctl12$_ctl0','')" xr:uid="{00000000-0004-0000-0000-00000A000000}"/>
    <hyperlink ref="B19" r:id="rId12" display="javascript:__doPostBack('_ctl0$ContentPlaceHolder1$dgFlujosCajas$_ctl13$_ctl0','')" xr:uid="{00000000-0004-0000-0000-00000B000000}"/>
    <hyperlink ref="B20" r:id="rId13" display="javascript:__doPostBack('_ctl0$ContentPlaceHolder1$dgFlujosCajas$_ctl14$_ctl0','')" xr:uid="{00000000-0004-0000-0000-00000C000000}"/>
    <hyperlink ref="B21" r:id="rId14" display="javascript:__doPostBack('_ctl0$ContentPlaceHolder1$dgFlujosCajas$_ctl15$_ctl0','')" xr:uid="{00000000-0004-0000-0000-00000D000000}"/>
    <hyperlink ref="B23" r:id="rId15" display="javascript:__doPostBack('_ctl0$ContentPlaceHolder1$dgFlujosCajas$_ctl16$_ctl0','')" xr:uid="{00000000-0004-0000-0000-00000E000000}"/>
    <hyperlink ref="B24" r:id="rId16" display="javascript:__doPostBack('_ctl0$ContentPlaceHolder1$dgFlujosCajas$_ctl17$_ctl0','')" xr:uid="{00000000-0004-0000-0000-00000F000000}"/>
    <hyperlink ref="B25" r:id="rId17" display="javascript:__doPostBack('_ctl0$ContentPlaceHolder1$dgFlujosCajas$_ctl18$_ctl0','')" xr:uid="{00000000-0004-0000-0000-000010000000}"/>
    <hyperlink ref="B26" r:id="rId18" display="javascript:__doPostBack('_ctl0$ContentPlaceHolder1$dgFlujosCajas$_ctl19$_ctl0','')" xr:uid="{00000000-0004-0000-0000-000011000000}"/>
    <hyperlink ref="B27" r:id="rId19" display="javascript:__doPostBack('_ctl0$ContentPlaceHolder1$dgFlujosCajas$_ctl20$_ctl0','')" xr:uid="{00000000-0004-0000-0000-000012000000}"/>
    <hyperlink ref="B28" r:id="rId20" display="javascript:__doPostBack('_ctl0$ContentPlaceHolder1$dgFlujosCajas$_ctl21$_ctl0','')" xr:uid="{00000000-0004-0000-0000-000013000000}"/>
    <hyperlink ref="B29" r:id="rId21" display="javascript:__doPostBack('_ctl0$ContentPlaceHolder1$dgFlujosCajas$_ctl22$_ctl0','')" xr:uid="{00000000-0004-0000-0000-000014000000}"/>
    <hyperlink ref="B35" r:id="rId22" display="javascript:__doPostBack('_ctl0$ContentPlaceHolder1$dgFlujosCajas$_ctl23$_ctl0','')" xr:uid="{00000000-0004-0000-0000-000015000000}"/>
    <hyperlink ref="B36" r:id="rId23" display="javascript:__doPostBack('_ctl0$ContentPlaceHolder1$dgFlujosCajas$_ctl24$_ctl0','')" xr:uid="{00000000-0004-0000-0000-000016000000}"/>
    <hyperlink ref="B37" r:id="rId24" display="javascript:__doPostBack('_ctl0$ContentPlaceHolder1$dgFlujosCajas$_ctl25$_ctl0','')" xr:uid="{00000000-0004-0000-0000-000017000000}"/>
    <hyperlink ref="B38" r:id="rId25" display="javascript:__doPostBack('_ctl0$ContentPlaceHolder1$dgFlujosCajas$_ctl26$_ctl0','')" xr:uid="{00000000-0004-0000-0000-000018000000}"/>
    <hyperlink ref="B39" r:id="rId26" display="javascript:__doPostBack('_ctl0$ContentPlaceHolder1$dgFlujosCajas$_ctl27$_ctl0','')" xr:uid="{00000000-0004-0000-0000-000019000000}"/>
    <hyperlink ref="B40" r:id="rId27" display="javascript:__doPostBack('_ctl0$ContentPlaceHolder1$dgFlujosCajas$_ctl28$_ctl0','')" xr:uid="{00000000-0004-0000-0000-00001A000000}"/>
    <hyperlink ref="B41" r:id="rId28" display="javascript:__doPostBack('_ctl0$ContentPlaceHolder1$dgFlujosCajas$_ctl29$_ctl0','')" xr:uid="{00000000-0004-0000-0000-00001B000000}"/>
    <hyperlink ref="B42" r:id="rId29" display="javascript:__doPostBack('_ctl0$ContentPlaceHolder1$dgFlujosCajas$_ctl30$_ctl0','')" xr:uid="{00000000-0004-0000-0000-00001C000000}"/>
    <hyperlink ref="B43" r:id="rId30" display="javascript:__doPostBack('_ctl0$ContentPlaceHolder1$dgFlujosCajas$_ctl31$_ctl0','')" xr:uid="{00000000-0004-0000-0000-00001D000000}"/>
    <hyperlink ref="B44" r:id="rId31" display="javascript:__doPostBack('_ctl0$ContentPlaceHolder1$dgFlujosCajas$_ctl32$_ctl0','')" xr:uid="{00000000-0004-0000-0000-00001E000000}"/>
    <hyperlink ref="B45" r:id="rId32" display="javascript:__doPostBack('_ctl0$ContentPlaceHolder1$dgFlujosCajas$_ctl33$_ctl0','')" xr:uid="{00000000-0004-0000-0000-00001F000000}"/>
    <hyperlink ref="B46" r:id="rId33" display="javascript:__doPostBack('_ctl0$ContentPlaceHolder1$dgFlujosCajas$_ctl34$_ctl0','')" xr:uid="{00000000-0004-0000-0000-000020000000}"/>
    <hyperlink ref="B47" r:id="rId34" display="javascript:__doPostBack('_ctl0$ContentPlaceHolder1$dgFlujosCajas$_ctl35$_ctl0','')" xr:uid="{00000000-0004-0000-0000-000021000000}"/>
    <hyperlink ref="B48" r:id="rId35" display="javascript:__doPostBack('_ctl0$ContentPlaceHolder1$dgFlujosCajas$_ctl36$_ctl0','')" xr:uid="{00000000-0004-0000-0000-000022000000}"/>
    <hyperlink ref="B49" r:id="rId36" display="javascript:__doPostBack('_ctl0$ContentPlaceHolder1$dgFlujosCajas$_ctl37$_ctl0','')" xr:uid="{00000000-0004-0000-0000-000023000000}"/>
    <hyperlink ref="B50" r:id="rId37" display="javascript:__doPostBack('_ctl0$ContentPlaceHolder1$dgFlujosCajas$_ctl38$_ctl0','')" xr:uid="{00000000-0004-0000-0000-000024000000}"/>
    <hyperlink ref="B51" r:id="rId38" display="javascript:__doPostBack('_ctl0$ContentPlaceHolder1$dgFlujosCajas$_ctl39$_ctl0','')" xr:uid="{00000000-0004-0000-0000-000025000000}"/>
    <hyperlink ref="B55" r:id="rId39" display="javascript:__doPostBack('_ctl0$ContentPlaceHolder1$dgFlujosCajas$_ctl40$_ctl0','')" xr:uid="{00000000-0004-0000-0000-000026000000}"/>
    <hyperlink ref="B56" r:id="rId40" display="javascript:__doPostBack('_ctl0$ContentPlaceHolder1$dgFlujosCajas$_ctl41$_ctl0','')" xr:uid="{00000000-0004-0000-0000-000027000000}"/>
    <hyperlink ref="B57" r:id="rId41" display="javascript:__doPostBack('_ctl0$ContentPlaceHolder1$dgFlujosCajas$_ctl42$_ctl0','')" xr:uid="{00000000-0004-0000-0000-000028000000}"/>
    <hyperlink ref="B58" r:id="rId42" display="javascript:__doPostBack('_ctl0$ContentPlaceHolder1$dgFlujosCajas$_ctl43$_ctl0','')" xr:uid="{00000000-0004-0000-0000-000029000000}"/>
    <hyperlink ref="B59" r:id="rId43" display="javascript:__doPostBack('_ctl0$ContentPlaceHolder1$dgFlujosCajas$_ctl44$_ctl0','')" xr:uid="{00000000-0004-0000-0000-00002A000000}"/>
    <hyperlink ref="B60" r:id="rId44" display="javascript:__doPostBack('_ctl0$ContentPlaceHolder1$dgFlujosCajas$_ctl45$_ctl0','')" xr:uid="{00000000-0004-0000-0000-00002B000000}"/>
    <hyperlink ref="B61" r:id="rId45" display="javascript:__doPostBack('_ctl0$ContentPlaceHolder1$dgFlujosCajas$_ctl46$_ctl0','')" xr:uid="{00000000-0004-0000-0000-00002C000000}"/>
    <hyperlink ref="B62" r:id="rId46" display="javascript:__doPostBack('_ctl0$ContentPlaceHolder1$dgFlujosCajas$_ctl47$_ctl0','')" xr:uid="{00000000-0004-0000-0000-00002D000000}"/>
    <hyperlink ref="B63" r:id="rId47" display="javascript:__doPostBack('_ctl0$ContentPlaceHolder1$dgFlujosCajas$_ctl48$_ctl0','')" xr:uid="{00000000-0004-0000-0000-00002E000000}"/>
    <hyperlink ref="B64" r:id="rId48" display="javascript:__doPostBack('_ctl0$ContentPlaceHolder1$dgFlujosCajas$_ctl49$_ctl0','')" xr:uid="{00000000-0004-0000-0000-00002F000000}"/>
    <hyperlink ref="B65" r:id="rId49" display="javascript:__doPostBack('_ctl0$ContentPlaceHolder1$dgFlujosCajas$_ctl50$_ctl0','')" xr:uid="{00000000-0004-0000-0000-000030000000}"/>
    <hyperlink ref="B66" r:id="rId50" display="javascript:__doPostBack('_ctl0$ContentPlaceHolder1$dgFlujosCajas$_ctl51$_ctl0','')" xr:uid="{00000000-0004-0000-0000-000031000000}"/>
    <hyperlink ref="B67" r:id="rId51" display="javascript:__doPostBack('_ctl0$ContentPlaceHolder1$dgFlujosCajas$_ctl52$_ctl0','')" xr:uid="{00000000-0004-0000-0000-000032000000}"/>
    <hyperlink ref="B68" r:id="rId52" display="javascript:__doPostBack('_ctl0$ContentPlaceHolder1$dgFlujosCajas$_ctl53$_ctl0','')" xr:uid="{00000000-0004-0000-0000-000033000000}"/>
    <hyperlink ref="B69" r:id="rId53" display="javascript:__doPostBack('_ctl0$ContentPlaceHolder1$dgFlujosCajas$_ctl54$_ctl0','')" xr:uid="{00000000-0004-0000-0000-000034000000}"/>
    <hyperlink ref="B70" r:id="rId54" display="javascript:__doPostBack('_ctl0$ContentPlaceHolder1$dgFlujosCajas$_ctl55$_ctl0','')" xr:uid="{00000000-0004-0000-0000-000035000000}"/>
    <hyperlink ref="B71" r:id="rId55" display="javascript:__doPostBack('_ctl0$ContentPlaceHolder1$dgFlujosCajas$_ctl56$_ctl0','')" xr:uid="{00000000-0004-0000-0000-000036000000}"/>
    <hyperlink ref="B72" r:id="rId56" display="javascript:__doPostBack('_ctl0$ContentPlaceHolder1$dgFlujosCajas$_ctl57$_ctl0','')" xr:uid="{00000000-0004-0000-0000-000037000000}"/>
    <hyperlink ref="B73" r:id="rId57" display="javascript:__doPostBack('_ctl0$ContentPlaceHolder1$dgFlujosCajas$_ctl58$_ctl0','')" xr:uid="{00000000-0004-0000-0000-000038000000}"/>
    <hyperlink ref="B74" r:id="rId58" display="javascript:__doPostBack('_ctl0$ContentPlaceHolder1$dgFlujosCajas$_ctl59$_ctl0','')" xr:uid="{00000000-0004-0000-0000-000039000000}"/>
    <hyperlink ref="B75" r:id="rId59" display="javascript:__doPostBack('_ctl0$ContentPlaceHolder1$dgFlujosCajas$_ctl60$_ctl0','')" xr:uid="{00000000-0004-0000-0000-00003A000000}"/>
    <hyperlink ref="B76" r:id="rId60" display="javascript:__doPostBack('_ctl0$ContentPlaceHolder1$dgFlujosCajas$_ctl61$_ctl0','')" xr:uid="{00000000-0004-0000-0000-00003B000000}"/>
    <hyperlink ref="B77" r:id="rId61" display="javascript:__doPostBack('_ctl0$ContentPlaceHolder1$dgFlujosCajas$_ctl62$_ctl0','')" xr:uid="{00000000-0004-0000-0000-00003C000000}"/>
    <hyperlink ref="B78" r:id="rId62" display="javascript:__doPostBack('_ctl0$ContentPlaceHolder1$dgFlujosCajas$_ctl63$_ctl0','')" xr:uid="{00000000-0004-0000-0000-00003D000000}"/>
    <hyperlink ref="B79" r:id="rId63" display="javascript:__doPostBack('_ctl0$ContentPlaceHolder1$dgFlujosCajas$_ctl64$_ctl0','')" xr:uid="{00000000-0004-0000-0000-00003E000000}"/>
    <hyperlink ref="B80" r:id="rId64" display="javascript:__doPostBack('_ctl0$ContentPlaceHolder1$dgFlujosCajas$_ctl65$_ctl0','')" xr:uid="{00000000-0004-0000-0000-00003F000000}"/>
    <hyperlink ref="B81" r:id="rId65" display="javascript:__doPostBack('_ctl0$ContentPlaceHolder1$dgFlujosCajas$_ctl66$_ctl0','')" xr:uid="{00000000-0004-0000-0000-000040000000}"/>
  </hyperlinks>
  <pageMargins left="0.7" right="0.7" top="0.75" bottom="0.75" header="0.3" footer="0.3"/>
  <pageSetup orientation="landscape" r:id="rId66"/>
  <drawing r:id="rId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SIHO</vt:lpstr>
      <vt:lpstr>'EJECUCION SIHO'!Print_Area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Eugenia Zapata Marín</dc:creator>
  <cp:lastModifiedBy>Diego</cp:lastModifiedBy>
  <cp:lastPrinted>2022-04-26T20:58:10Z</cp:lastPrinted>
  <dcterms:created xsi:type="dcterms:W3CDTF">2022-04-25T09:00:13Z</dcterms:created>
  <dcterms:modified xsi:type="dcterms:W3CDTF">2025-04-11T15:07:35Z</dcterms:modified>
</cp:coreProperties>
</file>